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filterPrivacy="1" defaultThemeVersion="124226"/>
  <xr:revisionPtr revIDLastSave="0" documentId="13_ncr:1_{F32F4098-F06C-4729-91AD-2763EC07BB50}" xr6:coauthVersionLast="36" xr6:coauthVersionMax="45" xr10:uidLastSave="{00000000-0000-0000-0000-000000000000}"/>
  <bookViews>
    <workbookView xWindow="-120" yWindow="-120" windowWidth="29040" windowHeight="15840" tabRatio="910" activeTab="1" xr2:uid="{00000000-000D-0000-FFFF-FFFF00000000}"/>
  </bookViews>
  <sheets>
    <sheet name="содержание" sheetId="140" r:id="rId1"/>
    <sheet name="сводная " sheetId="68" r:id="rId2"/>
    <sheet name="здрав" sheetId="162" r:id="rId3"/>
    <sheet name="культура " sheetId="146" r:id="rId4"/>
    <sheet name="образование " sheetId="81" r:id="rId5"/>
    <sheet name="соцзащита " sheetId="175" r:id="rId6"/>
    <sheet name="спорт " sheetId="185" r:id="rId7"/>
    <sheet name="сел.х-во " sheetId="186" r:id="rId8"/>
    <sheet name="экология " sheetId="176" r:id="rId9"/>
    <sheet name="Безопасность" sheetId="172" r:id="rId10"/>
    <sheet name="Жилище " sheetId="187" r:id="rId11"/>
    <sheet name="РИИиЭ " sheetId="173" r:id="rId12"/>
    <sheet name="Предпринимательство " sheetId="177" r:id="rId13"/>
    <sheet name="Упр.имущ.и фин.  " sheetId="183" r:id="rId14"/>
    <sheet name="Разв.инст.гражд.общ." sheetId="148" r:id="rId15"/>
    <sheet name="ДТК " sheetId="178" r:id="rId16"/>
    <sheet name="Цифр.мун.обр." sheetId="149" r:id="rId17"/>
    <sheet name="Архитектура" sheetId="184" r:id="rId18"/>
    <sheet name="ФСКГС " sheetId="188" r:id="rId19"/>
    <sheet name="строительство " sheetId="180" r:id="rId20"/>
    <sheet name="объекты " sheetId="181" r:id="rId21"/>
    <sheet name="Переселение " sheetId="182" r:id="rId22"/>
  </sheets>
  <externalReferences>
    <externalReference r:id="rId23"/>
    <externalReference r:id="rId24"/>
    <externalReference r:id="rId25"/>
    <externalReference r:id="rId26"/>
  </externalReferences>
  <definedNames>
    <definedName name="_xlnm._FilterDatabase" localSheetId="9" hidden="1">Безопасность!$J$1:$J$171</definedName>
    <definedName name="_xlnm._FilterDatabase" localSheetId="21" hidden="1">'Переселение '!$A$5:$J$31</definedName>
    <definedName name="_xlnm._FilterDatabase" localSheetId="1" hidden="1">'сводная '!$A$13:$B$258</definedName>
    <definedName name="_xlnm._FilterDatabase" localSheetId="0" hidden="1">содержание!$A$3:$B$86</definedName>
    <definedName name="_xlnm.Print_Titles" localSheetId="17">Архитектура!$7:$7</definedName>
    <definedName name="_xlnm.Print_Titles" localSheetId="9">Безопасность!$6:$6</definedName>
    <definedName name="_xlnm.Print_Titles" localSheetId="15">'ДТК '!$6:$6</definedName>
    <definedName name="_xlnm.Print_Titles" localSheetId="10">'Жилище '!$5:$5</definedName>
    <definedName name="_xlnm.Print_Titles" localSheetId="2">здрав!$7:$7</definedName>
    <definedName name="_xlnm.Print_Titles" localSheetId="3">'культура '!$7:$7</definedName>
    <definedName name="_xlnm.Print_Titles" localSheetId="4">'образование '!$7:$7</definedName>
    <definedName name="_xlnm.Print_Titles" localSheetId="20">'объекты '!$12:$12</definedName>
    <definedName name="_xlnm.Print_Titles" localSheetId="21">'Переселение '!$6:$6</definedName>
    <definedName name="_xlnm.Print_Titles" localSheetId="12">'Предпринимательство '!$5:$5</definedName>
    <definedName name="_xlnm.Print_Titles" localSheetId="14">Разв.инст.гражд.общ.!$6:$6</definedName>
    <definedName name="_xlnm.Print_Titles" localSheetId="11">'РИИиЭ '!$7:$7</definedName>
    <definedName name="_xlnm.Print_Titles" localSheetId="1">'сводная '!$14:$16</definedName>
    <definedName name="_xlnm.Print_Titles" localSheetId="7">'сел.х-во '!$6:$6</definedName>
    <definedName name="_xlnm.Print_Titles" localSheetId="0">содержание!$4:$4</definedName>
    <definedName name="_xlnm.Print_Titles" localSheetId="5">'соцзащита '!$6:$6</definedName>
    <definedName name="_xlnm.Print_Titles" localSheetId="6">'спорт '!$7:$7</definedName>
    <definedName name="_xlnm.Print_Titles" localSheetId="19">'строительство '!$7:$7</definedName>
    <definedName name="_xlnm.Print_Titles" localSheetId="13">'Упр.имущ.и фин.  '!$6:$6</definedName>
    <definedName name="_xlnm.Print_Titles" localSheetId="18">'ФСКГС '!$7:$7</definedName>
    <definedName name="_xlnm.Print_Titles" localSheetId="16">Цифр.мун.обр.!$6:$6</definedName>
    <definedName name="_xlnm.Print_Titles" localSheetId="8">'экология '!$5:$5</definedName>
    <definedName name="_xlnm.Print_Area" localSheetId="15">'ДТК '!$A$1:$J$102</definedName>
    <definedName name="_xlnm.Print_Area" localSheetId="10">'Жилище '!$A$1:$J$109</definedName>
    <definedName name="_xlnm.Print_Area" localSheetId="2">здрав!$A$1:$J$21</definedName>
    <definedName name="_xlnm.Print_Area" localSheetId="4">'образование '!$A$1:$J$130</definedName>
    <definedName name="_xlnm.Print_Area" localSheetId="21">'Переселение '!$A$1:$J$33</definedName>
    <definedName name="_xlnm.Print_Area" localSheetId="12">'Предпринимательство '!$A$1:$J$77</definedName>
    <definedName name="_xlnm.Print_Area" localSheetId="11">'РИИиЭ '!$A$1:$J$106</definedName>
    <definedName name="_xlnm.Print_Area" localSheetId="1">'сводная '!$A$1:$P$302</definedName>
    <definedName name="_xlnm.Print_Area" localSheetId="7">'сел.х-во '!$A$1:$J$34</definedName>
    <definedName name="_xlnm.Print_Area" localSheetId="5">'соцзащита '!$A$1:$J$97</definedName>
    <definedName name="_xlnm.Print_Area" localSheetId="19">'строительство '!$A$1:$J$55</definedName>
    <definedName name="_xlnm.Print_Area" localSheetId="18">'ФСКГС '!$A$1:$J$183</definedName>
    <definedName name="_xlnm.Print_Area" localSheetId="8">'экология '!$A$1:$J$47</definedName>
  </definedNames>
  <calcPr calcId="191029"/>
</workbook>
</file>

<file path=xl/calcChain.xml><?xml version="1.0" encoding="utf-8"?>
<calcChain xmlns="http://schemas.openxmlformats.org/spreadsheetml/2006/main">
  <c r="E16" i="187" l="1"/>
  <c r="D16" i="187"/>
  <c r="H98" i="187"/>
  <c r="E98" i="187"/>
  <c r="D98" i="187"/>
  <c r="E11" i="185"/>
  <c r="D11" i="185"/>
  <c r="D17" i="185"/>
  <c r="E25" i="146"/>
  <c r="D25" i="146"/>
  <c r="I55" i="181" l="1"/>
  <c r="I65" i="178"/>
  <c r="H84" i="187"/>
  <c r="I44" i="172"/>
  <c r="F44" i="172"/>
  <c r="G25" i="181" l="1"/>
  <c r="E91" i="173" l="1"/>
  <c r="D91" i="173"/>
  <c r="D100" i="173" s="1"/>
  <c r="F91" i="173" l="1"/>
  <c r="E100" i="173"/>
  <c r="F100" i="173" s="1"/>
  <c r="E183" i="68"/>
  <c r="E56" i="178"/>
  <c r="D56" i="178"/>
  <c r="I176" i="188" l="1"/>
  <c r="F176" i="188"/>
  <c r="H175" i="188"/>
  <c r="H177" i="188" s="1"/>
  <c r="E283" i="68" s="1"/>
  <c r="E175" i="188"/>
  <c r="D175" i="188"/>
  <c r="D177" i="188" s="1"/>
  <c r="E282" i="68" s="1"/>
  <c r="H167" i="188"/>
  <c r="D167" i="188"/>
  <c r="H163" i="188"/>
  <c r="E163" i="188"/>
  <c r="D163" i="188"/>
  <c r="H161" i="188"/>
  <c r="E161" i="188"/>
  <c r="D161" i="188"/>
  <c r="H154" i="188"/>
  <c r="E154" i="188"/>
  <c r="D154" i="188"/>
  <c r="I152" i="188"/>
  <c r="F152" i="188"/>
  <c r="I151" i="188"/>
  <c r="F151" i="188"/>
  <c r="I150" i="188"/>
  <c r="F150" i="188"/>
  <c r="H149" i="188"/>
  <c r="E149" i="188"/>
  <c r="D149" i="188"/>
  <c r="H148" i="188"/>
  <c r="H173" i="188" s="1"/>
  <c r="G280" i="68" s="1"/>
  <c r="E148" i="188"/>
  <c r="E173" i="188" s="1"/>
  <c r="D148" i="188"/>
  <c r="D173" i="188" s="1"/>
  <c r="H147" i="188"/>
  <c r="E147" i="188"/>
  <c r="D147" i="188"/>
  <c r="H146" i="188"/>
  <c r="E146" i="188"/>
  <c r="D146" i="188"/>
  <c r="D137" i="188"/>
  <c r="D134" i="188" s="1"/>
  <c r="I132" i="188"/>
  <c r="F132" i="188"/>
  <c r="H131" i="188"/>
  <c r="E131" i="188"/>
  <c r="D131" i="188"/>
  <c r="I130" i="188"/>
  <c r="F130" i="188"/>
  <c r="I129" i="188"/>
  <c r="F129" i="188"/>
  <c r="I128" i="188"/>
  <c r="F128" i="188"/>
  <c r="H127" i="188"/>
  <c r="E127" i="188"/>
  <c r="D127" i="188"/>
  <c r="I126" i="188"/>
  <c r="F126" i="188"/>
  <c r="I125" i="188"/>
  <c r="F125" i="188"/>
  <c r="H124" i="188"/>
  <c r="E124" i="188"/>
  <c r="D124" i="188"/>
  <c r="I122" i="188"/>
  <c r="F122" i="188"/>
  <c r="I121" i="188"/>
  <c r="F121" i="188"/>
  <c r="I120" i="188"/>
  <c r="F120" i="188"/>
  <c r="I118" i="188"/>
  <c r="F118" i="188"/>
  <c r="I117" i="188"/>
  <c r="F117" i="188"/>
  <c r="I115" i="188"/>
  <c r="F115" i="188"/>
  <c r="I114" i="188"/>
  <c r="F114" i="188"/>
  <c r="I113" i="188"/>
  <c r="F113" i="188"/>
  <c r="H112" i="188"/>
  <c r="I112" i="188" s="1"/>
  <c r="F112" i="188"/>
  <c r="H110" i="188"/>
  <c r="E110" i="188"/>
  <c r="D110" i="188"/>
  <c r="I109" i="188"/>
  <c r="F109" i="188"/>
  <c r="H108" i="188"/>
  <c r="E108" i="188"/>
  <c r="D108" i="188"/>
  <c r="H105" i="188"/>
  <c r="E105" i="188"/>
  <c r="D105" i="188"/>
  <c r="H102" i="188"/>
  <c r="H143" i="188" s="1"/>
  <c r="P277" i="68" s="1"/>
  <c r="E102" i="188"/>
  <c r="E143" i="188" s="1"/>
  <c r="D102" i="188"/>
  <c r="D143" i="188" s="1"/>
  <c r="P276" i="68" s="1"/>
  <c r="H101" i="188"/>
  <c r="E101" i="188"/>
  <c r="E142" i="188" s="1"/>
  <c r="H100" i="188"/>
  <c r="H141" i="188" s="1"/>
  <c r="E277" i="68" s="1"/>
  <c r="E100" i="188"/>
  <c r="E141" i="188" s="1"/>
  <c r="D100" i="188"/>
  <c r="H89" i="188"/>
  <c r="E89" i="188"/>
  <c r="D89" i="188"/>
  <c r="H84" i="188"/>
  <c r="E84" i="188"/>
  <c r="D84" i="188"/>
  <c r="H83" i="188"/>
  <c r="E83" i="188"/>
  <c r="D83" i="188"/>
  <c r="H82" i="188"/>
  <c r="E82" i="188"/>
  <c r="D82" i="188"/>
  <c r="H77" i="188"/>
  <c r="E77" i="188"/>
  <c r="D77" i="188"/>
  <c r="H76" i="188"/>
  <c r="H72" i="188" s="1"/>
  <c r="E76" i="188"/>
  <c r="D76" i="188"/>
  <c r="D72" i="188" s="1"/>
  <c r="H75" i="188"/>
  <c r="H71" i="188" s="1"/>
  <c r="E75" i="188"/>
  <c r="D75" i="188"/>
  <c r="H74" i="188"/>
  <c r="E74" i="188"/>
  <c r="E70" i="188" s="1"/>
  <c r="D74" i="188"/>
  <c r="D70" i="188" s="1"/>
  <c r="D94" i="188" s="1"/>
  <c r="D273" i="68" s="1"/>
  <c r="E72" i="188"/>
  <c r="E71" i="188"/>
  <c r="D71" i="188"/>
  <c r="H66" i="188"/>
  <c r="E66" i="188"/>
  <c r="D66" i="188"/>
  <c r="D63" i="188"/>
  <c r="I62" i="188"/>
  <c r="F62" i="188"/>
  <c r="I61" i="188"/>
  <c r="F61" i="188"/>
  <c r="H58" i="188"/>
  <c r="E58" i="188"/>
  <c r="D58" i="188"/>
  <c r="I57" i="188"/>
  <c r="F57" i="188"/>
  <c r="F53" i="188"/>
  <c r="I52" i="188"/>
  <c r="F52" i="188"/>
  <c r="I51" i="188"/>
  <c r="F51" i="188"/>
  <c r="I50" i="188"/>
  <c r="F50" i="188"/>
  <c r="H49" i="188"/>
  <c r="E49" i="188"/>
  <c r="D49" i="188"/>
  <c r="H46" i="188"/>
  <c r="E46" i="188"/>
  <c r="D46" i="188"/>
  <c r="H42" i="188"/>
  <c r="E42" i="188"/>
  <c r="D42" i="188"/>
  <c r="H39" i="188"/>
  <c r="E39" i="188"/>
  <c r="D39" i="188"/>
  <c r="H36" i="188"/>
  <c r="E36" i="188"/>
  <c r="D36" i="188"/>
  <c r="H34" i="188"/>
  <c r="E34" i="188"/>
  <c r="D34" i="188"/>
  <c r="H32" i="188"/>
  <c r="I32" i="188" s="1"/>
  <c r="F32" i="188"/>
  <c r="E31" i="188"/>
  <c r="D31" i="188"/>
  <c r="I30" i="188"/>
  <c r="F30" i="188"/>
  <c r="H29" i="188"/>
  <c r="E29" i="188"/>
  <c r="D29" i="188"/>
  <c r="H23" i="188"/>
  <c r="E23" i="188"/>
  <c r="D23" i="188"/>
  <c r="H22" i="188"/>
  <c r="H19" i="188" s="1"/>
  <c r="H11" i="188" s="1"/>
  <c r="E22" i="188"/>
  <c r="E19" i="188" s="1"/>
  <c r="D22" i="188"/>
  <c r="H21" i="188"/>
  <c r="E21" i="188"/>
  <c r="E17" i="188" s="1"/>
  <c r="E10" i="188" s="1"/>
  <c r="D21" i="188"/>
  <c r="I19" i="188"/>
  <c r="I16" i="188" s="1"/>
  <c r="F19" i="188"/>
  <c r="F16" i="188" s="1"/>
  <c r="D19" i="188"/>
  <c r="H13" i="188"/>
  <c r="E13" i="188"/>
  <c r="D13" i="188"/>
  <c r="H12" i="188"/>
  <c r="H97" i="188" s="1"/>
  <c r="P274" i="68" s="1"/>
  <c r="E12" i="188"/>
  <c r="E97" i="188" s="1"/>
  <c r="D12" i="188"/>
  <c r="D97" i="188" s="1"/>
  <c r="D10" i="188"/>
  <c r="H97" i="187"/>
  <c r="E97" i="187"/>
  <c r="E96" i="187" s="1"/>
  <c r="D97" i="187"/>
  <c r="D96" i="187" s="1"/>
  <c r="I89" i="187"/>
  <c r="F89" i="187"/>
  <c r="H88" i="187"/>
  <c r="E88" i="187"/>
  <c r="D88" i="187"/>
  <c r="H87" i="187"/>
  <c r="E87" i="187"/>
  <c r="D87" i="187"/>
  <c r="H86" i="187"/>
  <c r="E86" i="187"/>
  <c r="D86" i="187"/>
  <c r="H85" i="187"/>
  <c r="E85" i="187"/>
  <c r="D85" i="187"/>
  <c r="E84" i="187"/>
  <c r="D84" i="187"/>
  <c r="D83" i="187"/>
  <c r="H72" i="187"/>
  <c r="E72" i="187"/>
  <c r="D72" i="187"/>
  <c r="H71" i="187"/>
  <c r="H81" i="187" s="1"/>
  <c r="E71" i="187"/>
  <c r="E81" i="187" s="1"/>
  <c r="D71" i="187"/>
  <c r="D81" i="187" s="1"/>
  <c r="H70" i="187"/>
  <c r="H80" i="187" s="1"/>
  <c r="E70" i="187"/>
  <c r="E80" i="187" s="1"/>
  <c r="D70" i="187"/>
  <c r="D80" i="187" s="1"/>
  <c r="H69" i="187"/>
  <c r="H79" i="187" s="1"/>
  <c r="E69" i="187"/>
  <c r="E79" i="187" s="1"/>
  <c r="D69" i="187"/>
  <c r="D79" i="187" s="1"/>
  <c r="H68" i="187"/>
  <c r="H78" i="187" s="1"/>
  <c r="E68" i="187"/>
  <c r="D68" i="187"/>
  <c r="D78" i="187" s="1"/>
  <c r="I59" i="187"/>
  <c r="F59" i="187"/>
  <c r="I58" i="187"/>
  <c r="F58" i="187"/>
  <c r="H56" i="187"/>
  <c r="E56" i="187"/>
  <c r="D56" i="187"/>
  <c r="H55" i="187"/>
  <c r="H65" i="187" s="1"/>
  <c r="E55" i="187"/>
  <c r="E65" i="187" s="1"/>
  <c r="D55" i="187"/>
  <c r="D65" i="187" s="1"/>
  <c r="H54" i="187"/>
  <c r="H64" i="187" s="1"/>
  <c r="E54" i="187"/>
  <c r="E64" i="187" s="1"/>
  <c r="E108" i="187" s="1"/>
  <c r="D54" i="187"/>
  <c r="D64" i="187" s="1"/>
  <c r="H53" i="187"/>
  <c r="E53" i="187"/>
  <c r="D53" i="187"/>
  <c r="D63" i="187" s="1"/>
  <c r="H52" i="187"/>
  <c r="H62" i="187" s="1"/>
  <c r="E52" i="187"/>
  <c r="E62" i="187" s="1"/>
  <c r="D52" i="187"/>
  <c r="I45" i="187"/>
  <c r="F45" i="187"/>
  <c r="H43" i="187"/>
  <c r="E43" i="187"/>
  <c r="D43" i="187"/>
  <c r="H42" i="187"/>
  <c r="E42" i="187"/>
  <c r="D42" i="187"/>
  <c r="H41" i="187"/>
  <c r="E41" i="187"/>
  <c r="D41" i="187"/>
  <c r="H40" i="187"/>
  <c r="H49" i="187" s="1"/>
  <c r="H48" i="187" s="1"/>
  <c r="E40" i="187"/>
  <c r="E49" i="187" s="1"/>
  <c r="E48" i="187" s="1"/>
  <c r="D40" i="187"/>
  <c r="H38" i="187"/>
  <c r="E38" i="187"/>
  <c r="D38" i="187"/>
  <c r="H30" i="187"/>
  <c r="I30" i="187" s="1"/>
  <c r="F30" i="187"/>
  <c r="H29" i="187"/>
  <c r="I29" i="187" s="1"/>
  <c r="F29" i="187"/>
  <c r="H28" i="187"/>
  <c r="I28" i="187" s="1"/>
  <c r="F28" i="187"/>
  <c r="H27" i="187"/>
  <c r="I27" i="187" s="1"/>
  <c r="F27" i="187"/>
  <c r="E26" i="187"/>
  <c r="D26" i="187"/>
  <c r="E25" i="187"/>
  <c r="D25" i="187"/>
  <c r="D35" i="187" s="1"/>
  <c r="E24" i="187"/>
  <c r="E34" i="187" s="1"/>
  <c r="D24" i="187"/>
  <c r="D34" i="187" s="1"/>
  <c r="E23" i="187"/>
  <c r="D23" i="187"/>
  <c r="D33" i="187" s="1"/>
  <c r="E153" i="68" s="1"/>
  <c r="E22" i="187"/>
  <c r="E32" i="187" s="1"/>
  <c r="D22" i="187"/>
  <c r="H17" i="187"/>
  <c r="H16" i="187" s="1"/>
  <c r="F17" i="187"/>
  <c r="E15" i="187"/>
  <c r="D15" i="187"/>
  <c r="D14" i="187" s="1"/>
  <c r="H7" i="187"/>
  <c r="E7" i="187"/>
  <c r="D7" i="187"/>
  <c r="I30" i="186"/>
  <c r="I29" i="186" s="1"/>
  <c r="F30" i="186"/>
  <c r="F29" i="186"/>
  <c r="E29" i="186"/>
  <c r="E31" i="186" s="1"/>
  <c r="D29" i="186"/>
  <c r="D31" i="186" s="1"/>
  <c r="F105" i="68" s="1"/>
  <c r="I24" i="186"/>
  <c r="I22" i="186" s="1"/>
  <c r="F24" i="186"/>
  <c r="H23" i="186"/>
  <c r="I23" i="186" s="1"/>
  <c r="I21" i="186" s="1"/>
  <c r="F23" i="186"/>
  <c r="H22" i="186"/>
  <c r="H19" i="186" s="1"/>
  <c r="E22" i="186"/>
  <c r="E19" i="186" s="1"/>
  <c r="E27" i="186" s="1"/>
  <c r="D22" i="186"/>
  <c r="D19" i="186" s="1"/>
  <c r="D27" i="186" s="1"/>
  <c r="F102" i="68" s="1"/>
  <c r="H21" i="186"/>
  <c r="E21" i="186"/>
  <c r="E33" i="186" s="1"/>
  <c r="D21" i="186"/>
  <c r="I14" i="186"/>
  <c r="F14" i="186"/>
  <c r="H13" i="186"/>
  <c r="H15" i="186" s="1"/>
  <c r="F100" i="68" s="1"/>
  <c r="E13" i="186"/>
  <c r="D13" i="186"/>
  <c r="D15" i="186" s="1"/>
  <c r="F99" i="68" s="1"/>
  <c r="I12" i="186"/>
  <c r="F12" i="186"/>
  <c r="H9" i="186"/>
  <c r="H8" i="186" s="1"/>
  <c r="H11" i="186" s="1"/>
  <c r="F97" i="68" s="1"/>
  <c r="I8" i="186"/>
  <c r="I11" i="186" s="1"/>
  <c r="F98" i="68" s="1"/>
  <c r="E8" i="186"/>
  <c r="E11" i="186" s="1"/>
  <c r="D8" i="186"/>
  <c r="D11" i="186" s="1"/>
  <c r="F96" i="68" s="1"/>
  <c r="H59" i="185"/>
  <c r="H54" i="185" s="1"/>
  <c r="I58" i="185"/>
  <c r="H58" i="185"/>
  <c r="E57" i="185"/>
  <c r="D57" i="185"/>
  <c r="I55" i="185"/>
  <c r="H55" i="185"/>
  <c r="E54" i="185"/>
  <c r="D54" i="185"/>
  <c r="E53" i="185"/>
  <c r="D53" i="185"/>
  <c r="H51" i="185"/>
  <c r="I50" i="185"/>
  <c r="H50" i="185"/>
  <c r="I49" i="185"/>
  <c r="H49" i="185"/>
  <c r="I48" i="185"/>
  <c r="H48" i="185"/>
  <c r="H47" i="185"/>
  <c r="F47" i="185"/>
  <c r="I47" i="185" s="1"/>
  <c r="H46" i="185"/>
  <c r="F46" i="185"/>
  <c r="I46" i="185" s="1"/>
  <c r="H45" i="185"/>
  <c r="F45" i="185"/>
  <c r="I45" i="185" s="1"/>
  <c r="H44" i="185"/>
  <c r="F44" i="185"/>
  <c r="I44" i="185" s="1"/>
  <c r="E43" i="185"/>
  <c r="E42" i="185" s="1"/>
  <c r="D43" i="185"/>
  <c r="D42" i="185" s="1"/>
  <c r="H40" i="185"/>
  <c r="E40" i="185"/>
  <c r="E66" i="185" s="1"/>
  <c r="H66" i="185" s="1"/>
  <c r="D40" i="185"/>
  <c r="D66" i="185" s="1"/>
  <c r="I37" i="185"/>
  <c r="H37" i="185"/>
  <c r="I36" i="185"/>
  <c r="H36" i="185"/>
  <c r="I35" i="185"/>
  <c r="H35" i="185"/>
  <c r="H34" i="185"/>
  <c r="H33" i="185"/>
  <c r="I33" i="185" s="1"/>
  <c r="F33" i="185"/>
  <c r="H32" i="185"/>
  <c r="I32" i="185" s="1"/>
  <c r="F32" i="185"/>
  <c r="H31" i="185"/>
  <c r="I31" i="185" s="1"/>
  <c r="F31" i="185"/>
  <c r="H29" i="185"/>
  <c r="I29" i="185" s="1"/>
  <c r="F29" i="185"/>
  <c r="E28" i="185"/>
  <c r="H28" i="185" s="1"/>
  <c r="D28" i="185"/>
  <c r="H27" i="185"/>
  <c r="I27" i="185" s="1"/>
  <c r="F27" i="185"/>
  <c r="H26" i="185"/>
  <c r="I26" i="185" s="1"/>
  <c r="F26" i="185"/>
  <c r="H25" i="185"/>
  <c r="I25" i="185" s="1"/>
  <c r="F25" i="185"/>
  <c r="H24" i="185"/>
  <c r="H23" i="185"/>
  <c r="I23" i="185" s="1"/>
  <c r="F23" i="185"/>
  <c r="H22" i="185"/>
  <c r="I22" i="185" s="1"/>
  <c r="F22" i="185"/>
  <c r="H21" i="185"/>
  <c r="I21" i="185" s="1"/>
  <c r="F21" i="185"/>
  <c r="H18" i="185"/>
  <c r="I18" i="185" s="1"/>
  <c r="F18" i="185"/>
  <c r="E17" i="185"/>
  <c r="H17" i="185" s="1"/>
  <c r="E16" i="185"/>
  <c r="D16" i="185"/>
  <c r="H15" i="185"/>
  <c r="I15" i="185" s="1"/>
  <c r="F15" i="185"/>
  <c r="I14" i="185"/>
  <c r="F14" i="185"/>
  <c r="I13" i="185"/>
  <c r="F13" i="185"/>
  <c r="H12" i="185"/>
  <c r="H11" i="185" s="1"/>
  <c r="F160" i="68" l="1"/>
  <c r="E159" i="68"/>
  <c r="E19" i="187"/>
  <c r="E18" i="187" s="1"/>
  <c r="E14" i="187"/>
  <c r="D95" i="188"/>
  <c r="E273" i="68" s="1"/>
  <c r="I17" i="187"/>
  <c r="D19" i="187"/>
  <c r="D18" i="187" s="1"/>
  <c r="D108" i="187"/>
  <c r="H101" i="187"/>
  <c r="D166" i="68" s="1"/>
  <c r="H96" i="187"/>
  <c r="I53" i="187"/>
  <c r="H57" i="185"/>
  <c r="E52" i="185"/>
  <c r="F16" i="185"/>
  <c r="F43" i="185"/>
  <c r="E10" i="185"/>
  <c r="E9" i="185" s="1"/>
  <c r="F17" i="185"/>
  <c r="I11" i="185"/>
  <c r="E67" i="187"/>
  <c r="F26" i="187"/>
  <c r="H96" i="188"/>
  <c r="F274" i="68" s="1"/>
  <c r="D20" i="188"/>
  <c r="D145" i="188"/>
  <c r="E61" i="185"/>
  <c r="E64" i="185" s="1"/>
  <c r="H16" i="185"/>
  <c r="I16" i="185" s="1"/>
  <c r="D62" i="185"/>
  <c r="F90" i="68" s="1"/>
  <c r="E18" i="186"/>
  <c r="F19" i="186"/>
  <c r="H20" i="186"/>
  <c r="I28" i="185"/>
  <c r="H18" i="186"/>
  <c r="H26" i="186" s="1"/>
  <c r="E103" i="68" s="1"/>
  <c r="E20" i="186"/>
  <c r="H23" i="187"/>
  <c r="I23" i="187" s="1"/>
  <c r="D10" i="185"/>
  <c r="D39" i="185" s="1"/>
  <c r="F87" i="68" s="1"/>
  <c r="I17" i="185"/>
  <c r="F28" i="185"/>
  <c r="D52" i="185"/>
  <c r="D61" i="185"/>
  <c r="D60" i="185" s="1"/>
  <c r="F13" i="186"/>
  <c r="F15" i="186" s="1"/>
  <c r="E15" i="186"/>
  <c r="E34" i="186" s="1"/>
  <c r="D20" i="186"/>
  <c r="F22" i="186"/>
  <c r="H25" i="187"/>
  <c r="H35" i="187" s="1"/>
  <c r="H109" i="187" s="1"/>
  <c r="H73" i="188"/>
  <c r="F147" i="188"/>
  <c r="F88" i="187"/>
  <c r="F31" i="188"/>
  <c r="P278" i="68"/>
  <c r="I149" i="188"/>
  <c r="E104" i="187"/>
  <c r="F23" i="187"/>
  <c r="F43" i="187"/>
  <c r="D103" i="187"/>
  <c r="F22" i="187"/>
  <c r="I43" i="187"/>
  <c r="D51" i="187"/>
  <c r="F53" i="187"/>
  <c r="F56" i="187"/>
  <c r="D102" i="187"/>
  <c r="E103" i="187"/>
  <c r="H104" i="187"/>
  <c r="F16" i="187"/>
  <c r="F24" i="187"/>
  <c r="D109" i="187"/>
  <c r="G147" i="68" s="1"/>
  <c r="G153" i="68"/>
  <c r="F34" i="187"/>
  <c r="F153" i="68"/>
  <c r="H77" i="187"/>
  <c r="D37" i="187"/>
  <c r="I40" i="187"/>
  <c r="F25" i="187"/>
  <c r="H37" i="187"/>
  <c r="D49" i="187"/>
  <c r="D107" i="187" s="1"/>
  <c r="H51" i="187"/>
  <c r="I64" i="187"/>
  <c r="F159" i="68"/>
  <c r="H63" i="187"/>
  <c r="H61" i="187" s="1"/>
  <c r="H67" i="187"/>
  <c r="E78" i="187"/>
  <c r="E77" i="187" s="1"/>
  <c r="I88" i="187"/>
  <c r="E33" i="187"/>
  <c r="F33" i="187" s="1"/>
  <c r="E157" i="68"/>
  <c r="H15" i="187"/>
  <c r="F40" i="187"/>
  <c r="E51" i="187"/>
  <c r="D101" i="187"/>
  <c r="E102" i="187"/>
  <c r="H103" i="187"/>
  <c r="E101" i="187"/>
  <c r="E100" i="187" s="1"/>
  <c r="H102" i="187"/>
  <c r="D104" i="187"/>
  <c r="E83" i="187"/>
  <c r="H20" i="188"/>
  <c r="F124" i="188"/>
  <c r="F131" i="188"/>
  <c r="D183" i="188"/>
  <c r="P270" i="68" s="1"/>
  <c r="P273" i="68"/>
  <c r="E20" i="188"/>
  <c r="E81" i="188"/>
  <c r="I100" i="188"/>
  <c r="H99" i="188"/>
  <c r="F108" i="188"/>
  <c r="I124" i="188"/>
  <c r="I131" i="188"/>
  <c r="E171" i="188"/>
  <c r="D159" i="188"/>
  <c r="D158" i="188" s="1"/>
  <c r="D156" i="188" s="1"/>
  <c r="D155" i="188" s="1"/>
  <c r="D172" i="188" s="1"/>
  <c r="E183" i="188"/>
  <c r="H81" i="188"/>
  <c r="D182" i="188"/>
  <c r="G270" i="68" s="1"/>
  <c r="G279" i="68"/>
  <c r="E159" i="188"/>
  <c r="E158" i="188" s="1"/>
  <c r="E156" i="188" s="1"/>
  <c r="E155" i="188" s="1"/>
  <c r="E172" i="188" s="1"/>
  <c r="H159" i="188"/>
  <c r="H158" i="188" s="1"/>
  <c r="H156" i="188" s="1"/>
  <c r="H155" i="188" s="1"/>
  <c r="H172" i="188" s="1"/>
  <c r="F280" i="68" s="1"/>
  <c r="F29" i="188"/>
  <c r="H183" i="188"/>
  <c r="P271" i="68" s="1"/>
  <c r="I49" i="188"/>
  <c r="H70" i="188"/>
  <c r="D81" i="188"/>
  <c r="E99" i="188"/>
  <c r="F102" i="188"/>
  <c r="I127" i="188"/>
  <c r="I177" i="188"/>
  <c r="D69" i="188"/>
  <c r="E73" i="188"/>
  <c r="I108" i="188"/>
  <c r="I29" i="188"/>
  <c r="F49" i="188"/>
  <c r="E69" i="188"/>
  <c r="D73" i="188"/>
  <c r="H145" i="188"/>
  <c r="I145" i="188" s="1"/>
  <c r="F175" i="188"/>
  <c r="E95" i="188"/>
  <c r="D179" i="188"/>
  <c r="D270" i="68" s="1"/>
  <c r="F143" i="188"/>
  <c r="I173" i="188"/>
  <c r="H182" i="188"/>
  <c r="I143" i="188"/>
  <c r="E182" i="188"/>
  <c r="F173" i="188"/>
  <c r="E16" i="188"/>
  <c r="D17" i="188"/>
  <c r="D16" i="188" s="1"/>
  <c r="D11" i="188" s="1"/>
  <c r="D96" i="188" s="1"/>
  <c r="F273" i="68" s="1"/>
  <c r="D101" i="188"/>
  <c r="D142" i="188" s="1"/>
  <c r="E140" i="188"/>
  <c r="D141" i="188"/>
  <c r="I141" i="188" s="1"/>
  <c r="H142" i="188"/>
  <c r="F277" i="68" s="1"/>
  <c r="E145" i="188"/>
  <c r="F145" i="188" s="1"/>
  <c r="I146" i="188"/>
  <c r="F148" i="188"/>
  <c r="H171" i="188"/>
  <c r="E280" i="68" s="1"/>
  <c r="I175" i="188"/>
  <c r="E177" i="188"/>
  <c r="F177" i="188" s="1"/>
  <c r="E94" i="188"/>
  <c r="F100" i="188"/>
  <c r="I102" i="188"/>
  <c r="F127" i="188"/>
  <c r="I147" i="188"/>
  <c r="F149" i="188"/>
  <c r="D171" i="188"/>
  <c r="E279" i="68" s="1"/>
  <c r="H18" i="188"/>
  <c r="F146" i="188"/>
  <c r="I148" i="188"/>
  <c r="F19" i="187"/>
  <c r="F64" i="187"/>
  <c r="D77" i="187"/>
  <c r="D32" i="187"/>
  <c r="E35" i="187"/>
  <c r="F35" i="187" s="1"/>
  <c r="F54" i="187"/>
  <c r="D62" i="187"/>
  <c r="D61" i="187" s="1"/>
  <c r="E63" i="187"/>
  <c r="D67" i="187"/>
  <c r="F84" i="187"/>
  <c r="F15" i="187"/>
  <c r="I16" i="187"/>
  <c r="D21" i="187"/>
  <c r="H22" i="187"/>
  <c r="H26" i="187"/>
  <c r="I26" i="187" s="1"/>
  <c r="E37" i="187"/>
  <c r="E109" i="187"/>
  <c r="E21" i="187"/>
  <c r="I54" i="187"/>
  <c r="I56" i="187"/>
  <c r="I84" i="187"/>
  <c r="H24" i="187"/>
  <c r="H33" i="186"/>
  <c r="E94" i="68" s="1"/>
  <c r="D34" i="186"/>
  <c r="F93" i="68" s="1"/>
  <c r="F27" i="186"/>
  <c r="I19" i="186"/>
  <c r="H27" i="186"/>
  <c r="D18" i="186"/>
  <c r="I18" i="186" s="1"/>
  <c r="H29" i="186"/>
  <c r="H31" i="186" s="1"/>
  <c r="F21" i="186"/>
  <c r="I13" i="186"/>
  <c r="I15" i="186" s="1"/>
  <c r="H17" i="186"/>
  <c r="F42" i="185"/>
  <c r="E62" i="185"/>
  <c r="F11" i="185"/>
  <c r="H43" i="185"/>
  <c r="H53" i="185"/>
  <c r="I15" i="187" l="1"/>
  <c r="H14" i="187"/>
  <c r="F63" i="187"/>
  <c r="E107" i="187"/>
  <c r="E150" i="68"/>
  <c r="I49" i="187"/>
  <c r="D48" i="187"/>
  <c r="F48" i="187" s="1"/>
  <c r="D106" i="187"/>
  <c r="E106" i="187"/>
  <c r="I51" i="187"/>
  <c r="H100" i="187"/>
  <c r="F37" i="187"/>
  <c r="F14" i="187"/>
  <c r="F21" i="187"/>
  <c r="F147" i="68"/>
  <c r="F101" i="187"/>
  <c r="F10" i="185"/>
  <c r="E39" i="185"/>
  <c r="H10" i="185"/>
  <c r="H9" i="185" s="1"/>
  <c r="I20" i="186"/>
  <c r="F83" i="187"/>
  <c r="H83" i="187"/>
  <c r="I83" i="187" s="1"/>
  <c r="D64" i="185"/>
  <c r="E84" i="68" s="1"/>
  <c r="F34" i="186"/>
  <c r="D9" i="185"/>
  <c r="F9" i="185" s="1"/>
  <c r="H19" i="187"/>
  <c r="E153" i="188"/>
  <c r="F183" i="188"/>
  <c r="H153" i="188"/>
  <c r="F171" i="188"/>
  <c r="E147" i="68"/>
  <c r="I27" i="186"/>
  <c r="F103" i="68"/>
  <c r="I35" i="187"/>
  <c r="D153" i="188"/>
  <c r="I25" i="187"/>
  <c r="F20" i="186"/>
  <c r="F109" i="187"/>
  <c r="H33" i="187"/>
  <c r="I33" i="187" s="1"/>
  <c r="G154" i="68"/>
  <c r="E26" i="186"/>
  <c r="E17" i="186"/>
  <c r="E25" i="186" s="1"/>
  <c r="F18" i="187"/>
  <c r="F51" i="187"/>
  <c r="E31" i="187"/>
  <c r="I61" i="187"/>
  <c r="I37" i="187"/>
  <c r="I109" i="187"/>
  <c r="G148" i="68"/>
  <c r="I14" i="187"/>
  <c r="E61" i="187"/>
  <c r="F61" i="187" s="1"/>
  <c r="I63" i="187"/>
  <c r="E160" i="68"/>
  <c r="F49" i="187"/>
  <c r="E156" i="68"/>
  <c r="D31" i="187"/>
  <c r="D153" i="68"/>
  <c r="D100" i="187"/>
  <c r="F100" i="187" s="1"/>
  <c r="D165" i="68"/>
  <c r="I101" i="187"/>
  <c r="E170" i="188"/>
  <c r="I172" i="188"/>
  <c r="F279" i="68"/>
  <c r="I182" i="188"/>
  <c r="G271" i="68"/>
  <c r="D180" i="188"/>
  <c r="E270" i="68" s="1"/>
  <c r="E276" i="68"/>
  <c r="I183" i="188"/>
  <c r="D9" i="188"/>
  <c r="F182" i="188"/>
  <c r="F142" i="188"/>
  <c r="F276" i="68"/>
  <c r="E11" i="188"/>
  <c r="E96" i="188" s="1"/>
  <c r="F101" i="188"/>
  <c r="I142" i="188"/>
  <c r="I101" i="188"/>
  <c r="I11" i="188"/>
  <c r="H94" i="188"/>
  <c r="H69" i="188"/>
  <c r="D99" i="188"/>
  <c r="I99" i="188" s="1"/>
  <c r="H170" i="188"/>
  <c r="I171" i="188"/>
  <c r="E179" i="188"/>
  <c r="H16" i="188"/>
  <c r="H10" i="188"/>
  <c r="D140" i="188"/>
  <c r="F140" i="188" s="1"/>
  <c r="D181" i="188"/>
  <c r="F270" i="68" s="1"/>
  <c r="H140" i="188"/>
  <c r="F141" i="188"/>
  <c r="E180" i="188"/>
  <c r="F180" i="188" s="1"/>
  <c r="I96" i="188"/>
  <c r="D170" i="188"/>
  <c r="F172" i="188"/>
  <c r="D93" i="188"/>
  <c r="H181" i="188"/>
  <c r="H32" i="187"/>
  <c r="I22" i="187"/>
  <c r="H21" i="187"/>
  <c r="I21" i="187" s="1"/>
  <c r="I24" i="187"/>
  <c r="H34" i="187"/>
  <c r="H108" i="187" s="1"/>
  <c r="F32" i="187"/>
  <c r="H34" i="186"/>
  <c r="H30" i="186"/>
  <c r="E32" i="186"/>
  <c r="F18" i="186"/>
  <c r="D26" i="186"/>
  <c r="E102" i="68" s="1"/>
  <c r="D17" i="186"/>
  <c r="H25" i="186"/>
  <c r="I43" i="185"/>
  <c r="H42" i="185"/>
  <c r="I42" i="185" s="1"/>
  <c r="H39" i="185"/>
  <c r="F88" i="68" s="1"/>
  <c r="I10" i="185"/>
  <c r="H61" i="185"/>
  <c r="H64" i="185" s="1"/>
  <c r="H52" i="185"/>
  <c r="F39" i="185"/>
  <c r="E65" i="185"/>
  <c r="E38" i="185"/>
  <c r="D65" i="185"/>
  <c r="D38" i="185"/>
  <c r="H62" i="185"/>
  <c r="F91" i="68" s="1"/>
  <c r="F62" i="185"/>
  <c r="E60" i="185"/>
  <c r="F60" i="185" s="1"/>
  <c r="D154" i="68" l="1"/>
  <c r="H106" i="187"/>
  <c r="H107" i="187"/>
  <c r="F154" i="68"/>
  <c r="E151" i="68"/>
  <c r="H18" i="187"/>
  <c r="I18" i="187" s="1"/>
  <c r="F108" i="187"/>
  <c r="D105" i="187"/>
  <c r="F107" i="187"/>
  <c r="F31" i="187"/>
  <c r="I9" i="185"/>
  <c r="E148" i="68"/>
  <c r="I19" i="187"/>
  <c r="F38" i="185"/>
  <c r="I34" i="186"/>
  <c r="F94" i="68"/>
  <c r="E154" i="68"/>
  <c r="H32" i="186"/>
  <c r="D63" i="185"/>
  <c r="F84" i="68"/>
  <c r="F106" i="187"/>
  <c r="E9" i="188"/>
  <c r="F9" i="188" s="1"/>
  <c r="E105" i="187"/>
  <c r="I100" i="187"/>
  <c r="I48" i="187"/>
  <c r="D147" i="68"/>
  <c r="I181" i="188"/>
  <c r="F271" i="68"/>
  <c r="H179" i="188"/>
  <c r="D271" i="68" s="1"/>
  <c r="D274" i="68"/>
  <c r="D178" i="188"/>
  <c r="F170" i="188"/>
  <c r="F99" i="188"/>
  <c r="F11" i="188"/>
  <c r="H95" i="188"/>
  <c r="E274" i="68" s="1"/>
  <c r="H9" i="188"/>
  <c r="I9" i="188" s="1"/>
  <c r="I140" i="188"/>
  <c r="I170" i="188"/>
  <c r="E181" i="188"/>
  <c r="F181" i="188" s="1"/>
  <c r="F96" i="188"/>
  <c r="E93" i="188"/>
  <c r="F93" i="188" s="1"/>
  <c r="I32" i="187"/>
  <c r="H31" i="187"/>
  <c r="I31" i="187" s="1"/>
  <c r="D148" i="68"/>
  <c r="I34" i="187"/>
  <c r="D25" i="186"/>
  <c r="I25" i="186" s="1"/>
  <c r="F17" i="186"/>
  <c r="F25" i="186" s="1"/>
  <c r="I17" i="186"/>
  <c r="D33" i="186"/>
  <c r="E93" i="68" s="1"/>
  <c r="I26" i="186"/>
  <c r="F26" i="186"/>
  <c r="H38" i="185"/>
  <c r="I38" i="185" s="1"/>
  <c r="I39" i="185"/>
  <c r="H65" i="185"/>
  <c r="I62" i="185"/>
  <c r="H60" i="185"/>
  <c r="I60" i="185" s="1"/>
  <c r="F65" i="185"/>
  <c r="E63" i="185"/>
  <c r="I107" i="187" l="1"/>
  <c r="I65" i="185"/>
  <c r="F85" i="68"/>
  <c r="F105" i="187"/>
  <c r="I108" i="187"/>
  <c r="F148" i="68"/>
  <c r="E178" i="188"/>
  <c r="F178" i="188" s="1"/>
  <c r="H180" i="188"/>
  <c r="E271" i="68" s="1"/>
  <c r="H93" i="188"/>
  <c r="I93" i="188" s="1"/>
  <c r="H105" i="187"/>
  <c r="I105" i="187" s="1"/>
  <c r="I106" i="187"/>
  <c r="D32" i="186"/>
  <c r="F33" i="186"/>
  <c r="I33" i="186"/>
  <c r="H63" i="185"/>
  <c r="I63" i="185" s="1"/>
  <c r="F63" i="185"/>
  <c r="I180" i="188" l="1"/>
  <c r="H178" i="188"/>
  <c r="I178" i="188" s="1"/>
  <c r="F32" i="186"/>
  <c r="I32" i="186"/>
  <c r="D23" i="176" l="1"/>
  <c r="C248" i="68"/>
  <c r="F68" i="68"/>
  <c r="D82" i="184" l="1"/>
  <c r="F267" i="68" s="1"/>
  <c r="C267" i="68" s="1"/>
  <c r="H81" i="184"/>
  <c r="I81" i="184" s="1"/>
  <c r="F81" i="184"/>
  <c r="E80" i="184"/>
  <c r="H80" i="184" s="1"/>
  <c r="D80" i="184"/>
  <c r="H79" i="184"/>
  <c r="I79" i="184" s="1"/>
  <c r="F79" i="184"/>
  <c r="H78" i="184"/>
  <c r="D78" i="184"/>
  <c r="F78" i="184" s="1"/>
  <c r="D77" i="184"/>
  <c r="H72" i="184"/>
  <c r="I72" i="184" s="1"/>
  <c r="F72" i="184"/>
  <c r="E71" i="184"/>
  <c r="E75" i="184" s="1"/>
  <c r="D71" i="184"/>
  <c r="D75" i="184" s="1"/>
  <c r="H69" i="184"/>
  <c r="I69" i="184" s="1"/>
  <c r="F69" i="184"/>
  <c r="E68" i="184"/>
  <c r="E74" i="184" s="1"/>
  <c r="E259" i="68" s="1"/>
  <c r="D68" i="184"/>
  <c r="D74" i="184" s="1"/>
  <c r="E264" i="68" s="1"/>
  <c r="D65" i="184"/>
  <c r="D62" i="184" s="1"/>
  <c r="H55" i="183"/>
  <c r="I55" i="183" s="1"/>
  <c r="F55" i="183"/>
  <c r="H54" i="183"/>
  <c r="I54" i="183" s="1"/>
  <c r="F54" i="183"/>
  <c r="H53" i="183"/>
  <c r="I53" i="183" s="1"/>
  <c r="F53" i="183"/>
  <c r="H51" i="183"/>
  <c r="H50" i="183"/>
  <c r="I50" i="183" s="1"/>
  <c r="F50" i="183"/>
  <c r="H49" i="183"/>
  <c r="I49" i="183" s="1"/>
  <c r="F49" i="183"/>
  <c r="H48" i="183"/>
  <c r="I48" i="183" s="1"/>
  <c r="F48" i="183"/>
  <c r="H47" i="183"/>
  <c r="I47" i="183" s="1"/>
  <c r="F47" i="183"/>
  <c r="H46" i="183"/>
  <c r="H44" i="183" s="1"/>
  <c r="F46" i="183"/>
  <c r="E44" i="183"/>
  <c r="D44" i="183"/>
  <c r="H43" i="183"/>
  <c r="I43" i="183" s="1"/>
  <c r="F43" i="183"/>
  <c r="E41" i="183"/>
  <c r="D41" i="183"/>
  <c r="E40" i="183"/>
  <c r="E57" i="183" s="1"/>
  <c r="F214" i="68" s="1"/>
  <c r="D40" i="183"/>
  <c r="F40" i="183" s="1"/>
  <c r="H39" i="183"/>
  <c r="E39" i="183"/>
  <c r="D39" i="183"/>
  <c r="D38" i="183"/>
  <c r="H35" i="183"/>
  <c r="I35" i="183" s="1"/>
  <c r="F35" i="183"/>
  <c r="F34" i="183"/>
  <c r="E33" i="183"/>
  <c r="E36" i="183" s="1"/>
  <c r="D33" i="183"/>
  <c r="D36" i="183" s="1"/>
  <c r="I26" i="183"/>
  <c r="F26" i="183"/>
  <c r="H25" i="183"/>
  <c r="H27" i="183" s="1"/>
  <c r="E25" i="183"/>
  <c r="D25" i="183"/>
  <c r="H20" i="183"/>
  <c r="H19" i="183" s="1"/>
  <c r="F20" i="183"/>
  <c r="E19" i="183"/>
  <c r="D19" i="183"/>
  <c r="H18" i="183"/>
  <c r="H17" i="183" s="1"/>
  <c r="H22" i="183" s="1"/>
  <c r="F18" i="183"/>
  <c r="E17" i="183"/>
  <c r="E22" i="183" s="1"/>
  <c r="E205" i="68" s="1"/>
  <c r="D17" i="183"/>
  <c r="D22" i="183" s="1"/>
  <c r="H16" i="183"/>
  <c r="I16" i="183" s="1"/>
  <c r="F16" i="183"/>
  <c r="H14" i="183"/>
  <c r="I14" i="183" s="1"/>
  <c r="F14" i="183"/>
  <c r="H13" i="183"/>
  <c r="I13" i="183" s="1"/>
  <c r="F13" i="183"/>
  <c r="H12" i="183"/>
  <c r="I12" i="183" s="1"/>
  <c r="F12" i="183"/>
  <c r="H11" i="183"/>
  <c r="I11" i="183" s="1"/>
  <c r="F11" i="183"/>
  <c r="H10" i="183"/>
  <c r="I10" i="183" s="1"/>
  <c r="F10" i="183"/>
  <c r="E9" i="183"/>
  <c r="E8" i="183" s="1"/>
  <c r="D9" i="183"/>
  <c r="D8" i="183" s="1"/>
  <c r="H26" i="182"/>
  <c r="D26" i="182"/>
  <c r="H21" i="182"/>
  <c r="E21" i="182"/>
  <c r="D21" i="182"/>
  <c r="I20" i="182"/>
  <c r="F20" i="182"/>
  <c r="I18" i="182"/>
  <c r="F18" i="182"/>
  <c r="D16" i="182"/>
  <c r="D13" i="182" s="1"/>
  <c r="H13" i="182"/>
  <c r="E13" i="182"/>
  <c r="H11" i="182"/>
  <c r="H31" i="182" s="1"/>
  <c r="E11" i="182"/>
  <c r="E31" i="182" s="1"/>
  <c r="F295" i="68" s="1"/>
  <c r="H8" i="182"/>
  <c r="I56" i="181"/>
  <c r="G54" i="181"/>
  <c r="F54" i="181"/>
  <c r="I53" i="181"/>
  <c r="G52" i="181"/>
  <c r="F52" i="181"/>
  <c r="I50" i="181"/>
  <c r="I49" i="181"/>
  <c r="I48" i="181"/>
  <c r="G47" i="181"/>
  <c r="F47" i="181"/>
  <c r="I46" i="181"/>
  <c r="I45" i="181"/>
  <c r="G44" i="181"/>
  <c r="F44" i="181"/>
  <c r="I43" i="181"/>
  <c r="G41" i="181"/>
  <c r="F41" i="181"/>
  <c r="G38" i="181"/>
  <c r="F38" i="181"/>
  <c r="I37" i="181"/>
  <c r="I36" i="181"/>
  <c r="G35" i="181"/>
  <c r="F35" i="181"/>
  <c r="I34" i="181"/>
  <c r="G33" i="181"/>
  <c r="F33" i="181"/>
  <c r="F31" i="181"/>
  <c r="I30" i="181"/>
  <c r="I29" i="181"/>
  <c r="G28" i="181"/>
  <c r="F28" i="181"/>
  <c r="F25" i="181"/>
  <c r="I24" i="181"/>
  <c r="I23" i="181"/>
  <c r="G22" i="181"/>
  <c r="F22" i="181"/>
  <c r="I21" i="181"/>
  <c r="G20" i="181"/>
  <c r="F20" i="181"/>
  <c r="D20" i="181"/>
  <c r="D22" i="181" s="1"/>
  <c r="D25" i="181" s="1"/>
  <c r="D28" i="181" s="1"/>
  <c r="I16" i="181"/>
  <c r="G14" i="181"/>
  <c r="F14" i="181"/>
  <c r="H48" i="180"/>
  <c r="H46" i="180" s="1"/>
  <c r="F48" i="180"/>
  <c r="I48" i="180" s="1"/>
  <c r="F47" i="180"/>
  <c r="I47" i="180" s="1"/>
  <c r="E46" i="180"/>
  <c r="D46" i="180"/>
  <c r="D43" i="180" s="1"/>
  <c r="E45" i="180"/>
  <c r="H45" i="180" s="1"/>
  <c r="D45" i="180"/>
  <c r="H44" i="180"/>
  <c r="E44" i="180"/>
  <c r="E50" i="180" s="1"/>
  <c r="E292" i="68" s="1"/>
  <c r="D44" i="180"/>
  <c r="D50" i="180" s="1"/>
  <c r="H42" i="180"/>
  <c r="I42" i="180" s="1"/>
  <c r="F42" i="180"/>
  <c r="E41" i="180"/>
  <c r="E51" i="180" s="1"/>
  <c r="D41" i="180"/>
  <c r="D51" i="180" s="1"/>
  <c r="F291" i="68" s="1"/>
  <c r="D37" i="180"/>
  <c r="H35" i="180"/>
  <c r="I35" i="180" s="1"/>
  <c r="F35" i="180"/>
  <c r="H34" i="180"/>
  <c r="H27" i="180" s="1"/>
  <c r="I27" i="180" s="1"/>
  <c r="F34" i="180"/>
  <c r="H33" i="180"/>
  <c r="H26" i="180" s="1"/>
  <c r="F33" i="180"/>
  <c r="F32" i="180"/>
  <c r="E32" i="180"/>
  <c r="D32" i="180"/>
  <c r="H31" i="180"/>
  <c r="F31" i="180"/>
  <c r="F30" i="180"/>
  <c r="E29" i="180"/>
  <c r="D29" i="180"/>
  <c r="E28" i="180"/>
  <c r="D28" i="180"/>
  <c r="D25" i="180" s="1"/>
  <c r="E27" i="180"/>
  <c r="F27" i="180" s="1"/>
  <c r="E26" i="180"/>
  <c r="E37" i="180" s="1"/>
  <c r="D289" i="68" s="1"/>
  <c r="H24" i="180"/>
  <c r="I24" i="180" s="1"/>
  <c r="F24" i="180"/>
  <c r="H23" i="180"/>
  <c r="I23" i="180" s="1"/>
  <c r="F23" i="180"/>
  <c r="H22" i="180"/>
  <c r="E22" i="180"/>
  <c r="D22" i="180"/>
  <c r="H21" i="180"/>
  <c r="I21" i="180" s="1"/>
  <c r="F21" i="180"/>
  <c r="E20" i="180"/>
  <c r="D20" i="180"/>
  <c r="E19" i="180"/>
  <c r="D19" i="180"/>
  <c r="H17" i="180"/>
  <c r="F17" i="180"/>
  <c r="H16" i="180"/>
  <c r="I16" i="180" s="1"/>
  <c r="F16" i="180"/>
  <c r="E15" i="180"/>
  <c r="D15" i="180"/>
  <c r="H14" i="180"/>
  <c r="I14" i="180" s="1"/>
  <c r="F14" i="180"/>
  <c r="H13" i="180"/>
  <c r="F13" i="180"/>
  <c r="I13" i="180" s="1"/>
  <c r="E12" i="180"/>
  <c r="D12" i="180"/>
  <c r="E11" i="180"/>
  <c r="D11" i="180"/>
  <c r="E10" i="180"/>
  <c r="D10" i="180"/>
  <c r="I96" i="178"/>
  <c r="F96" i="178"/>
  <c r="H95" i="178"/>
  <c r="E95" i="178"/>
  <c r="E93" i="178" s="1"/>
  <c r="D95" i="178"/>
  <c r="D93" i="178" s="1"/>
  <c r="D97" i="178" s="1"/>
  <c r="E94" i="178"/>
  <c r="D94" i="178"/>
  <c r="D98" i="178" s="1"/>
  <c r="I87" i="178"/>
  <c r="F87" i="178"/>
  <c r="I86" i="178"/>
  <c r="F86" i="178"/>
  <c r="H85" i="178"/>
  <c r="E85" i="178"/>
  <c r="D85" i="178"/>
  <c r="I84" i="178"/>
  <c r="F84" i="178"/>
  <c r="I83" i="178"/>
  <c r="F83" i="178"/>
  <c r="H82" i="178"/>
  <c r="I82" i="178" s="1"/>
  <c r="E82" i="178"/>
  <c r="D82" i="178"/>
  <c r="I81" i="178"/>
  <c r="F81" i="178"/>
  <c r="H80" i="178"/>
  <c r="H36" i="178" s="1"/>
  <c r="H91" i="178" s="1"/>
  <c r="G244" i="68" s="1"/>
  <c r="E80" i="178"/>
  <c r="D80" i="178"/>
  <c r="D78" i="178" s="1"/>
  <c r="H79" i="178"/>
  <c r="E79" i="178"/>
  <c r="D79" i="178"/>
  <c r="I70" i="178"/>
  <c r="F70" i="178"/>
  <c r="I68" i="178"/>
  <c r="F68" i="178"/>
  <c r="I66" i="178"/>
  <c r="F66" i="178"/>
  <c r="F65" i="178"/>
  <c r="I64" i="178"/>
  <c r="F64" i="178"/>
  <c r="H62" i="178"/>
  <c r="I62" i="178" s="1"/>
  <c r="F62" i="178"/>
  <c r="I61" i="178"/>
  <c r="F61" i="178"/>
  <c r="H60" i="178"/>
  <c r="H56" i="178" s="1"/>
  <c r="F60" i="178"/>
  <c r="H57" i="178"/>
  <c r="E57" i="178"/>
  <c r="D57" i="178"/>
  <c r="I55" i="178"/>
  <c r="F55" i="178"/>
  <c r="I54" i="178"/>
  <c r="F54" i="178"/>
  <c r="I52" i="178"/>
  <c r="F52" i="178"/>
  <c r="I51" i="178"/>
  <c r="F51" i="178"/>
  <c r="I50" i="178"/>
  <c r="F50" i="178"/>
  <c r="I48" i="178"/>
  <c r="F48" i="178"/>
  <c r="H47" i="178"/>
  <c r="E47" i="178"/>
  <c r="D47" i="178"/>
  <c r="I46" i="178"/>
  <c r="F46" i="178"/>
  <c r="H45" i="178"/>
  <c r="E45" i="178"/>
  <c r="D45" i="178"/>
  <c r="H44" i="178"/>
  <c r="E44" i="178"/>
  <c r="D44" i="178"/>
  <c r="I43" i="178"/>
  <c r="F43" i="178"/>
  <c r="I42" i="178"/>
  <c r="F42" i="178"/>
  <c r="H41" i="178"/>
  <c r="H40" i="178" s="1"/>
  <c r="E41" i="178"/>
  <c r="E40" i="178" s="1"/>
  <c r="D41" i="178"/>
  <c r="I39" i="178"/>
  <c r="F39" i="178"/>
  <c r="I38" i="178"/>
  <c r="F38" i="178"/>
  <c r="H37" i="178"/>
  <c r="E37" i="178"/>
  <c r="D37" i="178"/>
  <c r="E36" i="178"/>
  <c r="E91" i="178" s="1"/>
  <c r="D36" i="178"/>
  <c r="D91" i="178" s="1"/>
  <c r="H34" i="178"/>
  <c r="H89" i="178" s="1"/>
  <c r="E244" i="68" s="1"/>
  <c r="E34" i="178"/>
  <c r="E89" i="178" s="1"/>
  <c r="D34" i="178"/>
  <c r="D89" i="178" s="1"/>
  <c r="E243" i="68" s="1"/>
  <c r="D30" i="178"/>
  <c r="D29" i="178" s="1"/>
  <c r="D90" i="178" s="1"/>
  <c r="F243" i="68" s="1"/>
  <c r="E23" i="178"/>
  <c r="E21" i="178" s="1"/>
  <c r="E20" i="178" s="1"/>
  <c r="D23" i="178"/>
  <c r="D22" i="178" s="1"/>
  <c r="H22" i="178"/>
  <c r="H21" i="178" s="1"/>
  <c r="H20" i="178" s="1"/>
  <c r="H17" i="178"/>
  <c r="E241" i="68" s="1"/>
  <c r="I15" i="178"/>
  <c r="F15" i="178"/>
  <c r="H14" i="178"/>
  <c r="E14" i="178"/>
  <c r="E10" i="178" s="1"/>
  <c r="E18" i="178" s="1"/>
  <c r="D14" i="178"/>
  <c r="I13" i="178"/>
  <c r="F13" i="178"/>
  <c r="I12" i="178"/>
  <c r="F12" i="178"/>
  <c r="H11" i="178"/>
  <c r="E11" i="178"/>
  <c r="D11" i="178"/>
  <c r="H9" i="178"/>
  <c r="I9" i="178" s="1"/>
  <c r="E9" i="178"/>
  <c r="E17" i="178" s="1"/>
  <c r="D9" i="178"/>
  <c r="D17" i="178" s="1"/>
  <c r="E240" i="68" s="1"/>
  <c r="H69" i="177"/>
  <c r="E69" i="177"/>
  <c r="D69" i="177"/>
  <c r="H67" i="177"/>
  <c r="H66" i="177" s="1"/>
  <c r="F67" i="177"/>
  <c r="E66" i="177"/>
  <c r="D66" i="177"/>
  <c r="H65" i="177"/>
  <c r="H64" i="177" s="1"/>
  <c r="E65" i="177"/>
  <c r="E64" i="177" s="1"/>
  <c r="D65" i="177"/>
  <c r="H63" i="177"/>
  <c r="I63" i="177" s="1"/>
  <c r="F63" i="177"/>
  <c r="H62" i="177"/>
  <c r="I62" i="177" s="1"/>
  <c r="E62" i="177"/>
  <c r="D62" i="177"/>
  <c r="H59" i="177"/>
  <c r="I59" i="177" s="1"/>
  <c r="F59" i="177"/>
  <c r="H58" i="177"/>
  <c r="I58" i="177" s="1"/>
  <c r="F58" i="177"/>
  <c r="I57" i="177"/>
  <c r="F57" i="177"/>
  <c r="E55" i="177"/>
  <c r="E49" i="177" s="1"/>
  <c r="F49" i="177" s="1"/>
  <c r="D55" i="177"/>
  <c r="D49" i="177" s="1"/>
  <c r="I53" i="177"/>
  <c r="F53" i="177"/>
  <c r="H52" i="177"/>
  <c r="I52" i="177" s="1"/>
  <c r="F52" i="177"/>
  <c r="I51" i="177"/>
  <c r="F51" i="177"/>
  <c r="E50" i="177"/>
  <c r="D50" i="177"/>
  <c r="H44" i="177"/>
  <c r="E44" i="177"/>
  <c r="D44" i="177"/>
  <c r="H42" i="177"/>
  <c r="I42" i="177" s="1"/>
  <c r="F42" i="177"/>
  <c r="H41" i="177"/>
  <c r="H39" i="177" s="1"/>
  <c r="H37" i="177" s="1"/>
  <c r="F41" i="177"/>
  <c r="E39" i="177"/>
  <c r="D39" i="177"/>
  <c r="D37" i="177" s="1"/>
  <c r="D46" i="177" s="1"/>
  <c r="I35" i="177"/>
  <c r="H27" i="177"/>
  <c r="H35" i="177" s="1"/>
  <c r="E27" i="177"/>
  <c r="D27" i="177"/>
  <c r="E25" i="177"/>
  <c r="D25" i="177"/>
  <c r="E23" i="177"/>
  <c r="D23" i="177"/>
  <c r="I21" i="177"/>
  <c r="H21" i="177"/>
  <c r="E21" i="177"/>
  <c r="H15" i="177"/>
  <c r="E15" i="177"/>
  <c r="D15" i="177"/>
  <c r="I7" i="177"/>
  <c r="H7" i="177"/>
  <c r="E7" i="177"/>
  <c r="D7" i="177"/>
  <c r="H42" i="176"/>
  <c r="I42" i="176" s="1"/>
  <c r="F42" i="176"/>
  <c r="E41" i="176"/>
  <c r="E44" i="176" s="1"/>
  <c r="F121" i="68" s="1"/>
  <c r="D41" i="176"/>
  <c r="D44" i="176" s="1"/>
  <c r="H36" i="176"/>
  <c r="H32" i="176" s="1"/>
  <c r="H38" i="176" s="1"/>
  <c r="F36" i="176"/>
  <c r="H35" i="176"/>
  <c r="H33" i="176" s="1"/>
  <c r="F35" i="176"/>
  <c r="I34" i="176"/>
  <c r="F34" i="176"/>
  <c r="E33" i="176"/>
  <c r="E39" i="176" s="1"/>
  <c r="F118" i="68" s="1"/>
  <c r="D33" i="176"/>
  <c r="D39" i="176" s="1"/>
  <c r="F117" i="68" s="1"/>
  <c r="E32" i="176"/>
  <c r="E38" i="176" s="1"/>
  <c r="E118" i="68" s="1"/>
  <c r="D32" i="176"/>
  <c r="D38" i="176" s="1"/>
  <c r="E117" i="68" s="1"/>
  <c r="D28" i="176"/>
  <c r="E114" i="68" s="1"/>
  <c r="H26" i="176"/>
  <c r="H23" i="176" s="1"/>
  <c r="F26" i="176"/>
  <c r="I26" i="176" s="1"/>
  <c r="H25" i="176"/>
  <c r="F25" i="176"/>
  <c r="I25" i="176" s="1"/>
  <c r="E24" i="176"/>
  <c r="H24" i="176" s="1"/>
  <c r="H21" i="176" s="1"/>
  <c r="D24" i="176"/>
  <c r="E23" i="176"/>
  <c r="F23" i="176" s="1"/>
  <c r="E22" i="176"/>
  <c r="F22" i="176" s="1"/>
  <c r="F28" i="176" s="1"/>
  <c r="D21" i="176"/>
  <c r="H19" i="176"/>
  <c r="E19" i="176"/>
  <c r="D19" i="176"/>
  <c r="E14" i="176"/>
  <c r="H14" i="176" s="1"/>
  <c r="D14" i="176"/>
  <c r="H13" i="176"/>
  <c r="I13" i="176" s="1"/>
  <c r="F13" i="176"/>
  <c r="H11" i="176"/>
  <c r="F11" i="176"/>
  <c r="I11" i="176" s="1"/>
  <c r="E8" i="176"/>
  <c r="H8" i="176" s="1"/>
  <c r="D7" i="176"/>
  <c r="I90" i="175"/>
  <c r="F90" i="175"/>
  <c r="I89" i="175"/>
  <c r="F89" i="175"/>
  <c r="H88" i="175"/>
  <c r="H94" i="175" s="1"/>
  <c r="E88" i="175"/>
  <c r="E94" i="175" s="1"/>
  <c r="D88" i="175"/>
  <c r="D94" i="175" s="1"/>
  <c r="H81" i="175"/>
  <c r="I81" i="175" s="1"/>
  <c r="F81" i="175"/>
  <c r="E80" i="175"/>
  <c r="D80" i="175"/>
  <c r="D82" i="175" s="1"/>
  <c r="H74" i="175"/>
  <c r="I74" i="175" s="1"/>
  <c r="F74" i="175"/>
  <c r="H73" i="175"/>
  <c r="E72" i="175"/>
  <c r="D72" i="175"/>
  <c r="H71" i="175"/>
  <c r="D71" i="175"/>
  <c r="F71" i="175" s="1"/>
  <c r="H70" i="175"/>
  <c r="H69" i="175" s="1"/>
  <c r="D70" i="175"/>
  <c r="E69" i="175"/>
  <c r="H67" i="175"/>
  <c r="H64" i="175" s="1"/>
  <c r="I64" i="175" s="1"/>
  <c r="F67" i="175"/>
  <c r="H66" i="175"/>
  <c r="I66" i="175" s="1"/>
  <c r="F66" i="175"/>
  <c r="E65" i="175"/>
  <c r="D65" i="175"/>
  <c r="E64" i="175"/>
  <c r="E51" i="175" s="1"/>
  <c r="E78" i="175" s="1"/>
  <c r="D64" i="175"/>
  <c r="E63" i="175"/>
  <c r="D63" i="175"/>
  <c r="I61" i="175"/>
  <c r="F61" i="175"/>
  <c r="H60" i="175"/>
  <c r="H59" i="175"/>
  <c r="I59" i="175" s="1"/>
  <c r="F59" i="175"/>
  <c r="E58" i="175"/>
  <c r="D58" i="175"/>
  <c r="H57" i="175"/>
  <c r="I57" i="175" s="1"/>
  <c r="F57" i="175"/>
  <c r="H56" i="175"/>
  <c r="F56" i="175"/>
  <c r="E55" i="175"/>
  <c r="D55" i="175"/>
  <c r="E54" i="175"/>
  <c r="H54" i="175" s="1"/>
  <c r="D54" i="175"/>
  <c r="E53" i="175"/>
  <c r="D53" i="175"/>
  <c r="D50" i="175" s="1"/>
  <c r="H44" i="175"/>
  <c r="I44" i="175" s="1"/>
  <c r="F44" i="175"/>
  <c r="H43" i="175"/>
  <c r="I43" i="175" s="1"/>
  <c r="F43" i="175"/>
  <c r="H42" i="175"/>
  <c r="D41" i="175"/>
  <c r="D40" i="175" s="1"/>
  <c r="H40" i="175"/>
  <c r="E40" i="175"/>
  <c r="H38" i="175"/>
  <c r="E38" i="175"/>
  <c r="H37" i="175"/>
  <c r="I37" i="175" s="1"/>
  <c r="F37" i="175"/>
  <c r="H36" i="175"/>
  <c r="I36" i="175" s="1"/>
  <c r="F36" i="175"/>
  <c r="E35" i="175"/>
  <c r="H35" i="175" s="1"/>
  <c r="D35" i="175"/>
  <c r="H34" i="175"/>
  <c r="H33" i="175"/>
  <c r="F33" i="175"/>
  <c r="I33" i="175" s="1"/>
  <c r="H31" i="175"/>
  <c r="H29" i="175"/>
  <c r="I29" i="175" s="1"/>
  <c r="F29" i="175"/>
  <c r="H28" i="175"/>
  <c r="D28" i="175"/>
  <c r="E27" i="175"/>
  <c r="E26" i="175"/>
  <c r="H26" i="175" s="1"/>
  <c r="D26" i="175"/>
  <c r="D46" i="175" s="1"/>
  <c r="E71" i="68" s="1"/>
  <c r="E18" i="175"/>
  <c r="D18" i="175"/>
  <c r="H17" i="175"/>
  <c r="F17" i="175"/>
  <c r="I17" i="175" s="1"/>
  <c r="E16" i="175"/>
  <c r="E15" i="175" s="1"/>
  <c r="D16" i="175"/>
  <c r="D15" i="175" s="1"/>
  <c r="H14" i="175"/>
  <c r="I14" i="175" s="1"/>
  <c r="F14" i="175"/>
  <c r="E13" i="175"/>
  <c r="D13" i="175"/>
  <c r="H12" i="175"/>
  <c r="H11" i="175" s="1"/>
  <c r="E11" i="175"/>
  <c r="D11" i="175"/>
  <c r="H10" i="175"/>
  <c r="I10" i="175" s="1"/>
  <c r="F10" i="175"/>
  <c r="H9" i="175"/>
  <c r="I9" i="175" s="1"/>
  <c r="F9" i="175"/>
  <c r="E8" i="175"/>
  <c r="E22" i="175" s="1"/>
  <c r="E69" i="68" s="1"/>
  <c r="D8" i="175"/>
  <c r="H15" i="180" l="1"/>
  <c r="H8" i="175"/>
  <c r="F65" i="175"/>
  <c r="E18" i="180"/>
  <c r="H41" i="183"/>
  <c r="I41" i="183" s="1"/>
  <c r="I35" i="175"/>
  <c r="E74" i="177"/>
  <c r="G199" i="68" s="1"/>
  <c r="E78" i="178"/>
  <c r="F78" i="178" s="1"/>
  <c r="D38" i="180"/>
  <c r="E288" i="68" s="1"/>
  <c r="F20" i="180"/>
  <c r="F22" i="180"/>
  <c r="I19" i="183"/>
  <c r="I37" i="178"/>
  <c r="I85" i="178"/>
  <c r="E62" i="175"/>
  <c r="F34" i="178"/>
  <c r="D22" i="175"/>
  <c r="D21" i="175" s="1"/>
  <c r="C68" i="68" s="1"/>
  <c r="H55" i="175"/>
  <c r="I55" i="175" s="1"/>
  <c r="I14" i="178"/>
  <c r="F94" i="178"/>
  <c r="I54" i="181"/>
  <c r="F13" i="175"/>
  <c r="F41" i="178"/>
  <c r="F47" i="178"/>
  <c r="H78" i="178"/>
  <c r="F12" i="180"/>
  <c r="H19" i="180"/>
  <c r="I19" i="180" s="1"/>
  <c r="H28" i="180"/>
  <c r="I28" i="180" s="1"/>
  <c r="F13" i="182"/>
  <c r="F9" i="178"/>
  <c r="I80" i="184"/>
  <c r="I71" i="175"/>
  <c r="D35" i="177"/>
  <c r="C192" i="68" s="1"/>
  <c r="E238" i="68"/>
  <c r="I78" i="178"/>
  <c r="D49" i="180"/>
  <c r="C291" i="68" s="1"/>
  <c r="H30" i="182"/>
  <c r="F298" i="68"/>
  <c r="F11" i="178"/>
  <c r="D23" i="183"/>
  <c r="F204" i="68" s="1"/>
  <c r="F19" i="183"/>
  <c r="I20" i="183"/>
  <c r="I78" i="184"/>
  <c r="F64" i="175"/>
  <c r="D102" i="178"/>
  <c r="G243" i="68"/>
  <c r="I95" i="178"/>
  <c r="E38" i="180"/>
  <c r="E289" i="68" s="1"/>
  <c r="H43" i="180"/>
  <c r="I33" i="181"/>
  <c r="I44" i="181"/>
  <c r="E23" i="183"/>
  <c r="F205" i="68" s="1"/>
  <c r="F35" i="175"/>
  <c r="D51" i="175"/>
  <c r="D78" i="175" s="1"/>
  <c r="F74" i="68" s="1"/>
  <c r="F58" i="175"/>
  <c r="D62" i="175"/>
  <c r="F62" i="175" s="1"/>
  <c r="D69" i="175"/>
  <c r="I69" i="175" s="1"/>
  <c r="F72" i="175"/>
  <c r="D74" i="177"/>
  <c r="G198" i="68" s="1"/>
  <c r="D73" i="177"/>
  <c r="F198" i="68" s="1"/>
  <c r="I66" i="177"/>
  <c r="E237" i="68"/>
  <c r="F14" i="178"/>
  <c r="F45" i="178"/>
  <c r="F79" i="178"/>
  <c r="D39" i="180"/>
  <c r="F288" i="68" s="1"/>
  <c r="I14" i="181"/>
  <c r="I41" i="181"/>
  <c r="F25" i="183"/>
  <c r="F41" i="183"/>
  <c r="I44" i="183"/>
  <c r="D85" i="184"/>
  <c r="F258" i="68" s="1"/>
  <c r="F264" i="68"/>
  <c r="F78" i="175"/>
  <c r="F75" i="68"/>
  <c r="F81" i="68"/>
  <c r="C81" i="68"/>
  <c r="D43" i="176"/>
  <c r="C120" i="68" s="1"/>
  <c r="F120" i="68"/>
  <c r="E204" i="68"/>
  <c r="F82" i="68"/>
  <c r="C82" i="68"/>
  <c r="I67" i="175"/>
  <c r="E119" i="68"/>
  <c r="I36" i="176"/>
  <c r="F37" i="178"/>
  <c r="F56" i="178"/>
  <c r="H94" i="178"/>
  <c r="F10" i="180"/>
  <c r="I34" i="180"/>
  <c r="I22" i="181"/>
  <c r="H9" i="183"/>
  <c r="H8" i="183" s="1"/>
  <c r="E27" i="183"/>
  <c r="E77" i="184"/>
  <c r="F77" i="184" s="1"/>
  <c r="F26" i="175"/>
  <c r="I28" i="175"/>
  <c r="I41" i="175"/>
  <c r="F53" i="175"/>
  <c r="F55" i="175"/>
  <c r="I56" i="175"/>
  <c r="F69" i="175"/>
  <c r="H72" i="175"/>
  <c r="I72" i="175" s="1"/>
  <c r="H29" i="176"/>
  <c r="H22" i="176"/>
  <c r="H28" i="176" s="1"/>
  <c r="F32" i="176"/>
  <c r="I32" i="176" s="1"/>
  <c r="I35" i="176"/>
  <c r="F39" i="177"/>
  <c r="I41" i="177"/>
  <c r="D64" i="177"/>
  <c r="I64" i="177" s="1"/>
  <c r="F66" i="177"/>
  <c r="I67" i="177"/>
  <c r="I56" i="178"/>
  <c r="F85" i="178"/>
  <c r="I15" i="180"/>
  <c r="E25" i="180"/>
  <c r="F25" i="180" s="1"/>
  <c r="H29" i="180"/>
  <c r="I29" i="180" s="1"/>
  <c r="I20" i="181"/>
  <c r="I47" i="181"/>
  <c r="I13" i="182"/>
  <c r="I18" i="183"/>
  <c r="H33" i="183"/>
  <c r="H36" i="183" s="1"/>
  <c r="I36" i="183" s="1"/>
  <c r="F44" i="183"/>
  <c r="I46" i="183"/>
  <c r="F68" i="184"/>
  <c r="F75" i="184"/>
  <c r="H77" i="184"/>
  <c r="H82" i="184" s="1"/>
  <c r="E82" i="175"/>
  <c r="C78" i="68" s="1"/>
  <c r="E78" i="68"/>
  <c r="D27" i="176"/>
  <c r="C114" i="68" s="1"/>
  <c r="D29" i="176"/>
  <c r="F114" i="68" s="1"/>
  <c r="C195" i="68"/>
  <c r="F195" i="68"/>
  <c r="F64" i="177"/>
  <c r="D53" i="180"/>
  <c r="D285" i="68" s="1"/>
  <c r="D288" i="68"/>
  <c r="F51" i="180"/>
  <c r="F292" i="68"/>
  <c r="H16" i="175"/>
  <c r="E46" i="175"/>
  <c r="F46" i="175" s="1"/>
  <c r="F44" i="178"/>
  <c r="F15" i="180"/>
  <c r="F29" i="180"/>
  <c r="F46" i="180"/>
  <c r="I46" i="180" s="1"/>
  <c r="F33" i="183"/>
  <c r="F80" i="184"/>
  <c r="C77" i="68"/>
  <c r="E77" i="68"/>
  <c r="D17" i="176"/>
  <c r="E28" i="176"/>
  <c r="E115" i="68" s="1"/>
  <c r="E116" i="68" s="1"/>
  <c r="E35" i="177"/>
  <c r="F62" i="177"/>
  <c r="I11" i="178"/>
  <c r="D40" i="178"/>
  <c r="F40" i="178" s="1"/>
  <c r="I45" i="178"/>
  <c r="I47" i="178"/>
  <c r="F82" i="178"/>
  <c r="E9" i="180"/>
  <c r="H12" i="180"/>
  <c r="I12" i="180" s="1"/>
  <c r="F45" i="180"/>
  <c r="I45" i="180" s="1"/>
  <c r="I28" i="181"/>
  <c r="I35" i="181"/>
  <c r="I52" i="181"/>
  <c r="I25" i="183"/>
  <c r="F210" i="68"/>
  <c r="C210" i="68"/>
  <c r="E38" i="183"/>
  <c r="F38" i="183" s="1"/>
  <c r="F71" i="184"/>
  <c r="I44" i="178"/>
  <c r="D84" i="184"/>
  <c r="D73" i="184"/>
  <c r="C264" i="68" s="1"/>
  <c r="E73" i="184"/>
  <c r="H68" i="184"/>
  <c r="H71" i="184"/>
  <c r="F74" i="184"/>
  <c r="E84" i="184"/>
  <c r="E59" i="183"/>
  <c r="F22" i="183"/>
  <c r="E21" i="183"/>
  <c r="E56" i="183"/>
  <c r="C214" i="68" s="1"/>
  <c r="H59" i="183"/>
  <c r="I22" i="183"/>
  <c r="F36" i="183"/>
  <c r="D57" i="183"/>
  <c r="F8" i="183"/>
  <c r="F17" i="183"/>
  <c r="D27" i="183"/>
  <c r="F9" i="183"/>
  <c r="D59" i="183"/>
  <c r="I17" i="183"/>
  <c r="H40" i="183"/>
  <c r="E33" i="182"/>
  <c r="E30" i="182"/>
  <c r="F16" i="182"/>
  <c r="E8" i="182"/>
  <c r="D11" i="182"/>
  <c r="I11" i="182" s="1"/>
  <c r="I16" i="182"/>
  <c r="H33" i="182"/>
  <c r="D54" i="180"/>
  <c r="D36" i="180"/>
  <c r="C288" i="68" s="1"/>
  <c r="F37" i="180"/>
  <c r="E53" i="180"/>
  <c r="E49" i="180"/>
  <c r="F50" i="180"/>
  <c r="D55" i="180"/>
  <c r="F285" i="68" s="1"/>
  <c r="I26" i="180"/>
  <c r="H37" i="180"/>
  <c r="I22" i="180"/>
  <c r="E39" i="180"/>
  <c r="F289" i="68" s="1"/>
  <c r="D9" i="180"/>
  <c r="H10" i="180"/>
  <c r="F11" i="180"/>
  <c r="I17" i="180"/>
  <c r="F19" i="180"/>
  <c r="F26" i="180"/>
  <c r="I31" i="180"/>
  <c r="H32" i="180"/>
  <c r="I32" i="180" s="1"/>
  <c r="I33" i="180"/>
  <c r="E43" i="180"/>
  <c r="F43" i="180" s="1"/>
  <c r="I43" i="180" s="1"/>
  <c r="H50" i="180"/>
  <c r="F28" i="180"/>
  <c r="F41" i="180"/>
  <c r="H11" i="180"/>
  <c r="D18" i="180"/>
  <c r="F18" i="180" s="1"/>
  <c r="H20" i="180"/>
  <c r="I20" i="180" s="1"/>
  <c r="H41" i="180"/>
  <c r="F44" i="180"/>
  <c r="I44" i="180" s="1"/>
  <c r="D27" i="178"/>
  <c r="H102" i="178"/>
  <c r="I102" i="178" s="1"/>
  <c r="I91" i="178"/>
  <c r="I89" i="178"/>
  <c r="E97" i="178"/>
  <c r="F97" i="178" s="1"/>
  <c r="F93" i="178"/>
  <c r="E98" i="178"/>
  <c r="F98" i="178" s="1"/>
  <c r="F35" i="178"/>
  <c r="F17" i="178"/>
  <c r="E100" i="178"/>
  <c r="E16" i="178"/>
  <c r="D100" i="178"/>
  <c r="F89" i="178"/>
  <c r="E102" i="178"/>
  <c r="F102" i="178" s="1"/>
  <c r="F91" i="178"/>
  <c r="E90" i="178"/>
  <c r="H100" i="178"/>
  <c r="I41" i="178"/>
  <c r="I60" i="178"/>
  <c r="F95" i="178"/>
  <c r="E8" i="178"/>
  <c r="H10" i="178"/>
  <c r="D21" i="178"/>
  <c r="D20" i="178" s="1"/>
  <c r="E22" i="178"/>
  <c r="E33" i="178"/>
  <c r="I34" i="178"/>
  <c r="I17" i="178"/>
  <c r="I79" i="178"/>
  <c r="D10" i="178"/>
  <c r="F10" i="178" s="1"/>
  <c r="D33" i="178"/>
  <c r="F74" i="177"/>
  <c r="E77" i="177"/>
  <c r="H46" i="177"/>
  <c r="I46" i="177" s="1"/>
  <c r="I37" i="177"/>
  <c r="D48" i="177"/>
  <c r="F50" i="177"/>
  <c r="F55" i="177"/>
  <c r="E73" i="177"/>
  <c r="F199" i="68" s="1"/>
  <c r="E37" i="177"/>
  <c r="I39" i="177"/>
  <c r="E48" i="177"/>
  <c r="H50" i="177"/>
  <c r="H55" i="177"/>
  <c r="D46" i="176"/>
  <c r="D37" i="176"/>
  <c r="C117" i="68" s="1"/>
  <c r="F38" i="176"/>
  <c r="E37" i="176"/>
  <c r="C118" i="68" s="1"/>
  <c r="F39" i="176"/>
  <c r="H39" i="176"/>
  <c r="I39" i="176" s="1"/>
  <c r="H31" i="176"/>
  <c r="H44" i="176"/>
  <c r="I44" i="176" s="1"/>
  <c r="E43" i="176"/>
  <c r="C121" i="68" s="1"/>
  <c r="F44" i="176"/>
  <c r="I8" i="176"/>
  <c r="H7" i="176"/>
  <c r="I7" i="176" s="1"/>
  <c r="E7" i="176"/>
  <c r="F7" i="176" s="1"/>
  <c r="F8" i="176"/>
  <c r="I22" i="176"/>
  <c r="I28" i="176" s="1"/>
  <c r="F24" i="176"/>
  <c r="I24" i="176" s="1"/>
  <c r="H27" i="176"/>
  <c r="E29" i="176"/>
  <c r="D31" i="176"/>
  <c r="F33" i="176"/>
  <c r="I33" i="176" s="1"/>
  <c r="I38" i="176"/>
  <c r="F41" i="176"/>
  <c r="I41" i="176" s="1"/>
  <c r="E21" i="176"/>
  <c r="I23" i="176"/>
  <c r="E31" i="176"/>
  <c r="H41" i="176"/>
  <c r="I8" i="175"/>
  <c r="H22" i="175"/>
  <c r="I94" i="175"/>
  <c r="H15" i="175"/>
  <c r="F15" i="175"/>
  <c r="I15" i="175" s="1"/>
  <c r="E47" i="175"/>
  <c r="H27" i="175"/>
  <c r="H47" i="175" s="1"/>
  <c r="E25" i="175"/>
  <c r="F40" i="175"/>
  <c r="F22" i="175"/>
  <c r="E70" i="68" s="1"/>
  <c r="E23" i="175"/>
  <c r="F69" i="68" s="1"/>
  <c r="F28" i="175"/>
  <c r="D27" i="175"/>
  <c r="D47" i="175" s="1"/>
  <c r="I40" i="175"/>
  <c r="F51" i="175"/>
  <c r="I54" i="175"/>
  <c r="H51" i="175"/>
  <c r="F94" i="175"/>
  <c r="I26" i="175"/>
  <c r="D52" i="175"/>
  <c r="H53" i="175"/>
  <c r="F54" i="175"/>
  <c r="F63" i="175"/>
  <c r="D77" i="175"/>
  <c r="E74" i="68" s="1"/>
  <c r="F80" i="175"/>
  <c r="F8" i="175"/>
  <c r="H13" i="175"/>
  <c r="F16" i="175"/>
  <c r="I16" i="175" s="1"/>
  <c r="F41" i="175"/>
  <c r="E52" i="175"/>
  <c r="H58" i="175"/>
  <c r="I58" i="175" s="1"/>
  <c r="H63" i="175"/>
  <c r="H80" i="175"/>
  <c r="F88" i="175"/>
  <c r="D25" i="175"/>
  <c r="E50" i="175"/>
  <c r="H65" i="175"/>
  <c r="I65" i="175" s="1"/>
  <c r="I88" i="175"/>
  <c r="H31" i="148"/>
  <c r="H32" i="148"/>
  <c r="F31" i="148"/>
  <c r="I31" i="148" s="1"/>
  <c r="F32" i="148"/>
  <c r="I32" i="148" s="1"/>
  <c r="H75" i="148"/>
  <c r="E54" i="180" l="1"/>
  <c r="E286" i="68" s="1"/>
  <c r="H25" i="180"/>
  <c r="I25" i="180" s="1"/>
  <c r="I9" i="183"/>
  <c r="F23" i="183"/>
  <c r="F82" i="175"/>
  <c r="D77" i="177"/>
  <c r="F52" i="175"/>
  <c r="E46" i="176"/>
  <c r="H46" i="176" s="1"/>
  <c r="D72" i="177"/>
  <c r="C198" i="68" s="1"/>
  <c r="I33" i="183"/>
  <c r="C122" i="68"/>
  <c r="D76" i="177"/>
  <c r="D75" i="177" s="1"/>
  <c r="F38" i="180"/>
  <c r="E60" i="183"/>
  <c r="I40" i="178"/>
  <c r="I82" i="184"/>
  <c r="F268" i="68"/>
  <c r="C268" i="68" s="1"/>
  <c r="D21" i="183"/>
  <c r="C204" i="68" s="1"/>
  <c r="D49" i="175"/>
  <c r="D83" i="184"/>
  <c r="C258" i="68" s="1"/>
  <c r="E258" i="68"/>
  <c r="H37" i="176"/>
  <c r="I37" i="176" s="1"/>
  <c r="F49" i="180"/>
  <c r="C292" i="68"/>
  <c r="D52" i="180"/>
  <c r="C285" i="68" s="1"/>
  <c r="E285" i="68"/>
  <c r="D97" i="175"/>
  <c r="F65" i="68" s="1"/>
  <c r="F71" i="68"/>
  <c r="F21" i="176"/>
  <c r="I21" i="176" s="1"/>
  <c r="C119" i="68"/>
  <c r="F77" i="177"/>
  <c r="E36" i="180"/>
  <c r="C289" i="68" s="1"/>
  <c r="F53" i="180"/>
  <c r="D286" i="68"/>
  <c r="D287" i="68" s="1"/>
  <c r="F21" i="183"/>
  <c r="C205" i="68"/>
  <c r="F73" i="184"/>
  <c r="C265" i="68"/>
  <c r="D47" i="176"/>
  <c r="D45" i="176" s="1"/>
  <c r="F111" i="68"/>
  <c r="C111" i="68"/>
  <c r="E72" i="68"/>
  <c r="H46" i="175"/>
  <c r="E79" i="68"/>
  <c r="C208" i="68"/>
  <c r="F208" i="68"/>
  <c r="E97" i="175"/>
  <c r="E45" i="175"/>
  <c r="C72" i="68" s="1"/>
  <c r="F72" i="68"/>
  <c r="F9" i="180"/>
  <c r="I77" i="184"/>
  <c r="F29" i="176"/>
  <c r="I29" i="176" s="1"/>
  <c r="F115" i="68"/>
  <c r="F116" i="68" s="1"/>
  <c r="F27" i="183"/>
  <c r="C207" i="68"/>
  <c r="F207" i="68"/>
  <c r="D56" i="183"/>
  <c r="C213" i="68" s="1"/>
  <c r="F213" i="68"/>
  <c r="E82" i="184"/>
  <c r="F82" i="184" s="1"/>
  <c r="C79" i="68"/>
  <c r="I8" i="183"/>
  <c r="H23" i="183"/>
  <c r="I94" i="178"/>
  <c r="H93" i="178"/>
  <c r="F33" i="178"/>
  <c r="H75" i="184"/>
  <c r="F266" i="68" s="1"/>
  <c r="I71" i="184"/>
  <c r="H84" i="184"/>
  <c r="F84" i="184"/>
  <c r="H74" i="184"/>
  <c r="E265" i="68" s="1"/>
  <c r="I68" i="184"/>
  <c r="I59" i="183"/>
  <c r="F57" i="183"/>
  <c r="I27" i="183"/>
  <c r="E58" i="183"/>
  <c r="F59" i="183"/>
  <c r="D60" i="183"/>
  <c r="D58" i="183" s="1"/>
  <c r="C201" i="68" s="1"/>
  <c r="H57" i="183"/>
  <c r="H38" i="183"/>
  <c r="I38" i="183" s="1"/>
  <c r="I40" i="183"/>
  <c r="F60" i="183"/>
  <c r="H32" i="182"/>
  <c r="F11" i="182"/>
  <c r="D31" i="182"/>
  <c r="F297" i="68" s="1"/>
  <c r="D8" i="182"/>
  <c r="I8" i="182" s="1"/>
  <c r="E32" i="182"/>
  <c r="C295" i="68" s="1"/>
  <c r="I11" i="180"/>
  <c r="H39" i="180"/>
  <c r="H51" i="180"/>
  <c r="I51" i="180" s="1"/>
  <c r="I41" i="180"/>
  <c r="I10" i="180"/>
  <c r="H38" i="180"/>
  <c r="H9" i="180"/>
  <c r="I9" i="180" s="1"/>
  <c r="F54" i="180"/>
  <c r="H18" i="180"/>
  <c r="I18" i="180" s="1"/>
  <c r="I37" i="180"/>
  <c r="H53" i="180"/>
  <c r="I53" i="180" s="1"/>
  <c r="I50" i="180"/>
  <c r="F39" i="180"/>
  <c r="E55" i="180"/>
  <c r="I35" i="178"/>
  <c r="H33" i="178"/>
  <c r="I33" i="178" s="1"/>
  <c r="H90" i="178"/>
  <c r="F244" i="68" s="1"/>
  <c r="E88" i="178"/>
  <c r="F100" i="178"/>
  <c r="I100" i="178"/>
  <c r="D18" i="178"/>
  <c r="F240" i="68" s="1"/>
  <c r="D8" i="178"/>
  <c r="F8" i="178" s="1"/>
  <c r="I10" i="178"/>
  <c r="H18" i="178"/>
  <c r="F241" i="68" s="1"/>
  <c r="H8" i="178"/>
  <c r="E101" i="178"/>
  <c r="D88" i="178"/>
  <c r="I55" i="177"/>
  <c r="H49" i="177"/>
  <c r="E46" i="177"/>
  <c r="F37" i="177"/>
  <c r="H74" i="177"/>
  <c r="I50" i="177"/>
  <c r="E72" i="177"/>
  <c r="F73" i="177"/>
  <c r="F48" i="177"/>
  <c r="E27" i="176"/>
  <c r="H43" i="176"/>
  <c r="F43" i="176"/>
  <c r="I43" i="176" s="1"/>
  <c r="F31" i="176"/>
  <c r="I31" i="176" s="1"/>
  <c r="F37" i="176"/>
  <c r="E17" i="176"/>
  <c r="H17" i="176"/>
  <c r="E49" i="175"/>
  <c r="F49" i="175" s="1"/>
  <c r="E77" i="175"/>
  <c r="E75" i="68" s="1"/>
  <c r="H50" i="175"/>
  <c r="F50" i="175"/>
  <c r="H52" i="175"/>
  <c r="I52" i="175" s="1"/>
  <c r="I53" i="175"/>
  <c r="F27" i="175"/>
  <c r="D76" i="175"/>
  <c r="C74" i="68" s="1"/>
  <c r="D96" i="175"/>
  <c r="F25" i="175"/>
  <c r="D45" i="175"/>
  <c r="I80" i="175"/>
  <c r="H82" i="175"/>
  <c r="I82" i="175" s="1"/>
  <c r="H23" i="175"/>
  <c r="I23" i="175" s="1"/>
  <c r="I13" i="175"/>
  <c r="F23" i="175"/>
  <c r="E21" i="175"/>
  <c r="I27" i="175"/>
  <c r="H25" i="175"/>
  <c r="I25" i="175" s="1"/>
  <c r="I63" i="175"/>
  <c r="H62" i="175"/>
  <c r="I62" i="175" s="1"/>
  <c r="I51" i="175"/>
  <c r="H78" i="175"/>
  <c r="I47" i="175"/>
  <c r="F47" i="175"/>
  <c r="H21" i="175"/>
  <c r="I21" i="175" s="1"/>
  <c r="I22" i="175"/>
  <c r="I130" i="172"/>
  <c r="F130" i="172"/>
  <c r="E85" i="184" l="1"/>
  <c r="F85" i="184" s="1"/>
  <c r="F46" i="176"/>
  <c r="F36" i="180"/>
  <c r="F8" i="182"/>
  <c r="F237" i="68"/>
  <c r="F45" i="175"/>
  <c r="C71" i="68"/>
  <c r="F112" i="68"/>
  <c r="C112" i="68"/>
  <c r="F56" i="183"/>
  <c r="F97" i="175"/>
  <c r="F66" i="68"/>
  <c r="I46" i="175"/>
  <c r="H45" i="175"/>
  <c r="I45" i="175" s="1"/>
  <c r="F21" i="175"/>
  <c r="C69" i="68"/>
  <c r="D95" i="175"/>
  <c r="C65" i="68" s="1"/>
  <c r="E65" i="68"/>
  <c r="F72" i="177"/>
  <c r="C199" i="68"/>
  <c r="F55" i="180"/>
  <c r="F286" i="68"/>
  <c r="F27" i="176"/>
  <c r="I27" i="176" s="1"/>
  <c r="C115" i="68"/>
  <c r="C116" i="68" s="1"/>
  <c r="H98" i="178"/>
  <c r="I93" i="178"/>
  <c r="H21" i="183"/>
  <c r="I21" i="183" s="1"/>
  <c r="I23" i="183"/>
  <c r="I74" i="184"/>
  <c r="H73" i="184"/>
  <c r="I73" i="184" s="1"/>
  <c r="I75" i="184"/>
  <c r="H85" i="184"/>
  <c r="I84" i="184"/>
  <c r="E83" i="184"/>
  <c r="C259" i="68" s="1"/>
  <c r="F58" i="183"/>
  <c r="H56" i="183"/>
  <c r="I56" i="183" s="1"/>
  <c r="I57" i="183"/>
  <c r="H60" i="183"/>
  <c r="D33" i="182"/>
  <c r="F294" i="68" s="1"/>
  <c r="D30" i="182"/>
  <c r="C297" i="68" s="1"/>
  <c r="F31" i="182"/>
  <c r="I31" i="182"/>
  <c r="I39" i="180"/>
  <c r="H55" i="180"/>
  <c r="I55" i="180" s="1"/>
  <c r="E52" i="180"/>
  <c r="H49" i="180"/>
  <c r="I49" i="180" s="1"/>
  <c r="H36" i="180"/>
  <c r="I36" i="180" s="1"/>
  <c r="I38" i="180"/>
  <c r="H54" i="180"/>
  <c r="I18" i="178"/>
  <c r="H16" i="178"/>
  <c r="F90" i="178"/>
  <c r="F88" i="178"/>
  <c r="I8" i="178"/>
  <c r="D101" i="178"/>
  <c r="D99" i="178" s="1"/>
  <c r="D16" i="178"/>
  <c r="F16" i="178" s="1"/>
  <c r="F18" i="178"/>
  <c r="E99" i="178"/>
  <c r="I90" i="178"/>
  <c r="H88" i="178"/>
  <c r="I88" i="178" s="1"/>
  <c r="H48" i="177"/>
  <c r="I48" i="177" s="1"/>
  <c r="H73" i="177"/>
  <c r="I49" i="177"/>
  <c r="I73" i="177" s="1"/>
  <c r="H77" i="177"/>
  <c r="I77" i="177" s="1"/>
  <c r="I74" i="177"/>
  <c r="F46" i="177"/>
  <c r="E76" i="177"/>
  <c r="H47" i="176"/>
  <c r="I47" i="176" s="1"/>
  <c r="I17" i="176"/>
  <c r="I46" i="176"/>
  <c r="F17" i="176"/>
  <c r="E47" i="176"/>
  <c r="H77" i="175"/>
  <c r="H49" i="175"/>
  <c r="I49" i="175" s="1"/>
  <c r="I50" i="175"/>
  <c r="E96" i="175"/>
  <c r="E66" i="68" s="1"/>
  <c r="F77" i="175"/>
  <c r="E76" i="175"/>
  <c r="I78" i="175"/>
  <c r="H97" i="175"/>
  <c r="I97" i="175" s="1"/>
  <c r="H97" i="173"/>
  <c r="E97" i="173"/>
  <c r="D97" i="173"/>
  <c r="I96" i="173"/>
  <c r="F96" i="173"/>
  <c r="H95" i="173"/>
  <c r="H92" i="173" s="1"/>
  <c r="H101" i="173" s="1"/>
  <c r="F184" i="68" s="1"/>
  <c r="E95" i="173"/>
  <c r="E92" i="173" s="1"/>
  <c r="D95" i="173"/>
  <c r="D92" i="173" s="1"/>
  <c r="I94" i="173"/>
  <c r="F94" i="173"/>
  <c r="E101" i="173"/>
  <c r="H80" i="173"/>
  <c r="H79" i="173" s="1"/>
  <c r="F80" i="173"/>
  <c r="E79" i="173"/>
  <c r="E88" i="173" s="1"/>
  <c r="E106" i="173" s="1"/>
  <c r="D79" i="173"/>
  <c r="D88" i="173" s="1"/>
  <c r="H78" i="173"/>
  <c r="H87" i="173" s="1"/>
  <c r="F181" i="68" s="1"/>
  <c r="E78" i="173"/>
  <c r="D78" i="173"/>
  <c r="H77" i="173"/>
  <c r="H86" i="173" s="1"/>
  <c r="E181" i="68" s="1"/>
  <c r="E77" i="173"/>
  <c r="E86" i="173" s="1"/>
  <c r="D77" i="173"/>
  <c r="D86" i="173" s="1"/>
  <c r="E180" i="68" s="1"/>
  <c r="H72" i="173"/>
  <c r="E72" i="173"/>
  <c r="D72" i="173"/>
  <c r="I65" i="173"/>
  <c r="F65" i="173"/>
  <c r="H64" i="173"/>
  <c r="H70" i="173" s="1"/>
  <c r="F178" i="68" s="1"/>
  <c r="E64" i="173"/>
  <c r="E70" i="173" s="1"/>
  <c r="D64" i="173"/>
  <c r="I62" i="173"/>
  <c r="H61" i="173"/>
  <c r="E61" i="173"/>
  <c r="E69" i="173" s="1"/>
  <c r="D61" i="173"/>
  <c r="D69" i="173" s="1"/>
  <c r="E177" i="68" s="1"/>
  <c r="E52" i="173"/>
  <c r="D52" i="173"/>
  <c r="H51" i="173"/>
  <c r="E51" i="173"/>
  <c r="D51" i="173"/>
  <c r="H50" i="173"/>
  <c r="E50" i="173"/>
  <c r="D50" i="173"/>
  <c r="H49" i="173"/>
  <c r="H57" i="173" s="1"/>
  <c r="E49" i="173"/>
  <c r="E57" i="173" s="1"/>
  <c r="D49" i="173"/>
  <c r="H45" i="173"/>
  <c r="E45" i="173"/>
  <c r="D45" i="173"/>
  <c r="I44" i="173"/>
  <c r="F44" i="173"/>
  <c r="H41" i="173"/>
  <c r="E41" i="173"/>
  <c r="D41" i="173"/>
  <c r="H40" i="173"/>
  <c r="H31" i="173" s="1"/>
  <c r="E40" i="173"/>
  <c r="D40" i="173"/>
  <c r="H39" i="173"/>
  <c r="E39" i="173"/>
  <c r="D39" i="173"/>
  <c r="H35" i="173"/>
  <c r="E35" i="173"/>
  <c r="D35" i="173"/>
  <c r="E34" i="173"/>
  <c r="D34" i="173"/>
  <c r="E33" i="173"/>
  <c r="D33" i="173"/>
  <c r="H32" i="173"/>
  <c r="H20" i="173"/>
  <c r="E20" i="173"/>
  <c r="D20" i="173"/>
  <c r="H19" i="173"/>
  <c r="E19" i="173"/>
  <c r="D19" i="173"/>
  <c r="H18" i="173"/>
  <c r="H26" i="173" s="1"/>
  <c r="E172" i="68" s="1"/>
  <c r="E18" i="173"/>
  <c r="E26" i="173" s="1"/>
  <c r="D18" i="173"/>
  <c r="D26" i="173" s="1"/>
  <c r="E171" i="68" s="1"/>
  <c r="H17" i="173"/>
  <c r="H25" i="173" s="1"/>
  <c r="D172" i="68" s="1"/>
  <c r="E17" i="173"/>
  <c r="E25" i="173" s="1"/>
  <c r="D17" i="173"/>
  <c r="D25" i="173" s="1"/>
  <c r="D171" i="68" s="1"/>
  <c r="H11" i="173"/>
  <c r="H10" i="173" s="1"/>
  <c r="E11" i="173"/>
  <c r="E10" i="173" s="1"/>
  <c r="D11" i="173"/>
  <c r="D10" i="173" s="1"/>
  <c r="I164" i="172"/>
  <c r="F164" i="172"/>
  <c r="H163" i="172"/>
  <c r="E163" i="172"/>
  <c r="D163" i="172"/>
  <c r="H162" i="172"/>
  <c r="E162" i="172"/>
  <c r="D162" i="172"/>
  <c r="H161" i="172"/>
  <c r="H167" i="172" s="1"/>
  <c r="E145" i="68" s="1"/>
  <c r="E161" i="172"/>
  <c r="D161" i="172"/>
  <c r="D167" i="172" s="1"/>
  <c r="E144" i="68" s="1"/>
  <c r="I157" i="172"/>
  <c r="F157" i="172"/>
  <c r="I156" i="172"/>
  <c r="F156" i="172"/>
  <c r="H155" i="172"/>
  <c r="H154" i="172" s="1"/>
  <c r="H168" i="172" s="1"/>
  <c r="F145" i="68" s="1"/>
  <c r="E155" i="172"/>
  <c r="D155" i="172"/>
  <c r="D154" i="172" s="1"/>
  <c r="H150" i="172"/>
  <c r="E150" i="172"/>
  <c r="D150" i="172"/>
  <c r="H148" i="172"/>
  <c r="H146" i="172" s="1"/>
  <c r="E148" i="172"/>
  <c r="E146" i="172" s="1"/>
  <c r="D148" i="172"/>
  <c r="D146" i="172" s="1"/>
  <c r="E143" i="172"/>
  <c r="E142" i="172" s="1"/>
  <c r="H142" i="172"/>
  <c r="D142" i="172"/>
  <c r="I137" i="172"/>
  <c r="F137" i="172"/>
  <c r="H136" i="172"/>
  <c r="E136" i="172"/>
  <c r="D136" i="172"/>
  <c r="I133" i="172"/>
  <c r="F133" i="172"/>
  <c r="H132" i="172"/>
  <c r="E132" i="172"/>
  <c r="D132" i="172"/>
  <c r="I129" i="172"/>
  <c r="F129" i="172"/>
  <c r="H126" i="172"/>
  <c r="E126" i="172"/>
  <c r="D126" i="172"/>
  <c r="I124" i="172"/>
  <c r="F124" i="172"/>
  <c r="I123" i="172"/>
  <c r="F123" i="172"/>
  <c r="H121" i="172"/>
  <c r="E121" i="172"/>
  <c r="D121" i="172"/>
  <c r="I115" i="172"/>
  <c r="F115" i="172"/>
  <c r="H114" i="172"/>
  <c r="E114" i="172"/>
  <c r="E113" i="172" s="1"/>
  <c r="D114" i="172"/>
  <c r="D113" i="172" s="1"/>
  <c r="D118" i="172" s="1"/>
  <c r="F132" i="68" s="1"/>
  <c r="I107" i="172"/>
  <c r="F107" i="172"/>
  <c r="H106" i="172"/>
  <c r="E106" i="172"/>
  <c r="D106" i="172"/>
  <c r="I104" i="172"/>
  <c r="F104" i="172"/>
  <c r="I103" i="172"/>
  <c r="F103" i="172"/>
  <c r="I102" i="172"/>
  <c r="F102" i="172"/>
  <c r="I101" i="172"/>
  <c r="F101" i="172"/>
  <c r="I100" i="172"/>
  <c r="F100" i="172"/>
  <c r="H99" i="172"/>
  <c r="E99" i="172"/>
  <c r="D99" i="172"/>
  <c r="H95" i="172"/>
  <c r="H87" i="172" s="1"/>
  <c r="E95" i="172"/>
  <c r="E87" i="172" s="1"/>
  <c r="D95" i="172"/>
  <c r="D87" i="172" s="1"/>
  <c r="I82" i="172"/>
  <c r="F82" i="172"/>
  <c r="I81" i="172"/>
  <c r="F81" i="172"/>
  <c r="H80" i="172"/>
  <c r="E80" i="172"/>
  <c r="D80" i="172"/>
  <c r="I76" i="172"/>
  <c r="F76" i="172"/>
  <c r="I74" i="172"/>
  <c r="F74" i="172"/>
  <c r="H72" i="172"/>
  <c r="E72" i="172"/>
  <c r="D72" i="172"/>
  <c r="H71" i="172"/>
  <c r="E71" i="172"/>
  <c r="D71" i="172"/>
  <c r="I68" i="172"/>
  <c r="F68" i="172"/>
  <c r="I64" i="172"/>
  <c r="F64" i="172"/>
  <c r="H58" i="172"/>
  <c r="H57" i="172" s="1"/>
  <c r="E58" i="172"/>
  <c r="E57" i="172" s="1"/>
  <c r="D58" i="172"/>
  <c r="D57" i="172" s="1"/>
  <c r="I56" i="172"/>
  <c r="F56" i="172"/>
  <c r="I55" i="172"/>
  <c r="F55" i="172"/>
  <c r="H54" i="172"/>
  <c r="E54" i="172"/>
  <c r="D54" i="172"/>
  <c r="I52" i="172"/>
  <c r="F52" i="172"/>
  <c r="H51" i="172"/>
  <c r="E51" i="172"/>
  <c r="D51" i="172"/>
  <c r="I50" i="172"/>
  <c r="F50" i="172"/>
  <c r="I49" i="172"/>
  <c r="F49" i="172"/>
  <c r="H48" i="172"/>
  <c r="E48" i="172"/>
  <c r="D48" i="172"/>
  <c r="H46" i="172"/>
  <c r="E46" i="172"/>
  <c r="D46" i="172"/>
  <c r="H41" i="172"/>
  <c r="E41" i="172"/>
  <c r="D41" i="172"/>
  <c r="I30" i="172"/>
  <c r="F30" i="172"/>
  <c r="H27" i="172"/>
  <c r="E27" i="172"/>
  <c r="D27" i="172"/>
  <c r="D26" i="172" s="1"/>
  <c r="H25" i="172"/>
  <c r="E25" i="172"/>
  <c r="D25" i="172"/>
  <c r="H20" i="172"/>
  <c r="H17" i="172" s="1"/>
  <c r="E20" i="172"/>
  <c r="D20" i="172"/>
  <c r="D17" i="172" s="1"/>
  <c r="I19" i="172"/>
  <c r="F19" i="172"/>
  <c r="E17" i="172"/>
  <c r="I16" i="172"/>
  <c r="F16" i="172"/>
  <c r="I15" i="172"/>
  <c r="F15" i="172"/>
  <c r="I14" i="172"/>
  <c r="F14" i="172"/>
  <c r="I13" i="172"/>
  <c r="F13" i="172"/>
  <c r="H12" i="172"/>
  <c r="H8" i="172" s="1"/>
  <c r="E12" i="172"/>
  <c r="D12" i="172"/>
  <c r="D8" i="172" s="1"/>
  <c r="D38" i="173" l="1"/>
  <c r="D47" i="172"/>
  <c r="F57" i="172"/>
  <c r="F40" i="173"/>
  <c r="E26" i="172"/>
  <c r="F26" i="172" s="1"/>
  <c r="F27" i="172"/>
  <c r="D98" i="172"/>
  <c r="D27" i="173"/>
  <c r="F171" i="68" s="1"/>
  <c r="H59" i="173"/>
  <c r="F175" i="68" s="1"/>
  <c r="I64" i="173"/>
  <c r="D106" i="173"/>
  <c r="G168" i="68" s="1"/>
  <c r="G180" i="68"/>
  <c r="I85" i="184"/>
  <c r="F259" i="68"/>
  <c r="I132" i="172"/>
  <c r="F54" i="172"/>
  <c r="F155" i="172"/>
  <c r="I48" i="172"/>
  <c r="I54" i="172"/>
  <c r="F132" i="172"/>
  <c r="F52" i="180"/>
  <c r="C286" i="68"/>
  <c r="D70" i="172"/>
  <c r="F71" i="172"/>
  <c r="I72" i="172"/>
  <c r="F121" i="172"/>
  <c r="D168" i="172"/>
  <c r="I95" i="173"/>
  <c r="F76" i="175"/>
  <c r="C75" i="68"/>
  <c r="H97" i="178"/>
  <c r="I97" i="178" s="1"/>
  <c r="I98" i="178"/>
  <c r="H45" i="176"/>
  <c r="I45" i="176" s="1"/>
  <c r="H101" i="178"/>
  <c r="H99" i="178" s="1"/>
  <c r="I99" i="178" s="1"/>
  <c r="F48" i="172"/>
  <c r="E98" i="172"/>
  <c r="F98" i="172" s="1"/>
  <c r="I121" i="172"/>
  <c r="E32" i="173"/>
  <c r="I97" i="173"/>
  <c r="I83" i="184"/>
  <c r="F83" i="184"/>
  <c r="H83" i="184"/>
  <c r="I60" i="183"/>
  <c r="H58" i="183"/>
  <c r="I58" i="183" s="1"/>
  <c r="I30" i="182"/>
  <c r="F30" i="182"/>
  <c r="D32" i="182"/>
  <c r="C294" i="68" s="1"/>
  <c r="I33" i="182"/>
  <c r="F33" i="182"/>
  <c r="H52" i="180"/>
  <c r="I52" i="180" s="1"/>
  <c r="I54" i="180"/>
  <c r="F101" i="178"/>
  <c r="F99" i="178"/>
  <c r="I16" i="178"/>
  <c r="H72" i="177"/>
  <c r="I72" i="177" s="1"/>
  <c r="H76" i="177"/>
  <c r="E75" i="177"/>
  <c r="F75" i="177" s="1"/>
  <c r="F76" i="177"/>
  <c r="F47" i="176"/>
  <c r="E45" i="176"/>
  <c r="F45" i="176" s="1"/>
  <c r="H76" i="175"/>
  <c r="I76" i="175" s="1"/>
  <c r="H96" i="175"/>
  <c r="I77" i="175"/>
  <c r="E95" i="175"/>
  <c r="F96" i="175"/>
  <c r="H120" i="172"/>
  <c r="H140" i="172" s="1"/>
  <c r="F136" i="68" s="1"/>
  <c r="E38" i="173"/>
  <c r="F38" i="173" s="1"/>
  <c r="F12" i="172"/>
  <c r="I80" i="172"/>
  <c r="D120" i="172"/>
  <c r="D140" i="172" s="1"/>
  <c r="F135" i="68" s="1"/>
  <c r="E154" i="172"/>
  <c r="F154" i="172" s="1"/>
  <c r="E16" i="173"/>
  <c r="H38" i="173"/>
  <c r="I38" i="173" s="1"/>
  <c r="D85" i="172"/>
  <c r="F126" i="68" s="1"/>
  <c r="F106" i="173"/>
  <c r="I12" i="172"/>
  <c r="I27" i="172"/>
  <c r="I51" i="172"/>
  <c r="I87" i="172"/>
  <c r="E152" i="172"/>
  <c r="I155" i="172"/>
  <c r="D32" i="173"/>
  <c r="D87" i="173"/>
  <c r="H9" i="173"/>
  <c r="H27" i="173"/>
  <c r="F17" i="172"/>
  <c r="F161" i="172"/>
  <c r="H16" i="173"/>
  <c r="D30" i="173"/>
  <c r="D58" i="173" s="1"/>
  <c r="D104" i="173" s="1"/>
  <c r="E168" i="68" s="1"/>
  <c r="H76" i="173"/>
  <c r="I80" i="173"/>
  <c r="D48" i="173"/>
  <c r="F97" i="173"/>
  <c r="H88" i="173"/>
  <c r="F87" i="172"/>
  <c r="F113" i="172"/>
  <c r="F136" i="172"/>
  <c r="I17" i="172"/>
  <c r="D45" i="172"/>
  <c r="F99" i="172"/>
  <c r="I106" i="172"/>
  <c r="I136" i="172"/>
  <c r="E160" i="172"/>
  <c r="I163" i="172"/>
  <c r="E30" i="173"/>
  <c r="E58" i="173" s="1"/>
  <c r="E104" i="173" s="1"/>
  <c r="H48" i="173"/>
  <c r="E8" i="172"/>
  <c r="D84" i="172"/>
  <c r="E126" i="68" s="1"/>
  <c r="H26" i="172"/>
  <c r="E47" i="172"/>
  <c r="E45" i="172" s="1"/>
  <c r="F45" i="172" s="1"/>
  <c r="F114" i="172"/>
  <c r="I126" i="172"/>
  <c r="H152" i="172"/>
  <c r="F142" i="68" s="1"/>
  <c r="H160" i="172"/>
  <c r="F163" i="172"/>
  <c r="H30" i="173"/>
  <c r="H29" i="173" s="1"/>
  <c r="I40" i="173"/>
  <c r="I61" i="173"/>
  <c r="H69" i="173"/>
  <c r="E178" i="68" s="1"/>
  <c r="F69" i="173"/>
  <c r="E68" i="173"/>
  <c r="E27" i="173"/>
  <c r="E24" i="173" s="1"/>
  <c r="E9" i="173"/>
  <c r="E103" i="173"/>
  <c r="H103" i="173"/>
  <c r="D169" i="68" s="1"/>
  <c r="I88" i="173"/>
  <c r="E99" i="173"/>
  <c r="D57" i="173"/>
  <c r="I79" i="173"/>
  <c r="D9" i="173"/>
  <c r="D31" i="173"/>
  <c r="D59" i="173" s="1"/>
  <c r="F174" i="68" s="1"/>
  <c r="D70" i="173"/>
  <c r="D76" i="173"/>
  <c r="E87" i="173"/>
  <c r="E85" i="173" s="1"/>
  <c r="F88" i="173"/>
  <c r="E90" i="173"/>
  <c r="D16" i="173"/>
  <c r="E31" i="173"/>
  <c r="E48" i="173"/>
  <c r="F64" i="173"/>
  <c r="E76" i="173"/>
  <c r="F79" i="173"/>
  <c r="F95" i="173"/>
  <c r="I71" i="172"/>
  <c r="H84" i="172"/>
  <c r="E127" i="68" s="1"/>
  <c r="I8" i="172"/>
  <c r="D24" i="172"/>
  <c r="I46" i="172"/>
  <c r="I57" i="172"/>
  <c r="I58" i="172"/>
  <c r="F80" i="172"/>
  <c r="F47" i="172"/>
  <c r="E70" i="172"/>
  <c r="F72" i="172"/>
  <c r="H113" i="172"/>
  <c r="I114" i="172"/>
  <c r="E120" i="172"/>
  <c r="F126" i="172"/>
  <c r="I168" i="172"/>
  <c r="E84" i="172"/>
  <c r="F46" i="172"/>
  <c r="H47" i="172"/>
  <c r="F51" i="172"/>
  <c r="F58" i="172"/>
  <c r="H70" i="172"/>
  <c r="I70" i="172" s="1"/>
  <c r="D111" i="172"/>
  <c r="F129" i="68" s="1"/>
  <c r="H98" i="172"/>
  <c r="I99" i="172"/>
  <c r="F106" i="172"/>
  <c r="D152" i="172"/>
  <c r="F141" i="68" s="1"/>
  <c r="I167" i="172"/>
  <c r="H166" i="172"/>
  <c r="E118" i="172"/>
  <c r="F118" i="172" s="1"/>
  <c r="I154" i="172"/>
  <c r="E167" i="172"/>
  <c r="E168" i="172"/>
  <c r="F168" i="172" s="1"/>
  <c r="D160" i="172"/>
  <c r="I161" i="172"/>
  <c r="D24" i="173" l="1"/>
  <c r="E85" i="172"/>
  <c r="H24" i="172"/>
  <c r="I24" i="172" s="1"/>
  <c r="I26" i="172"/>
  <c r="E24" i="172"/>
  <c r="F24" i="172" s="1"/>
  <c r="D83" i="172"/>
  <c r="D85" i="173"/>
  <c r="F180" i="68"/>
  <c r="I101" i="178"/>
  <c r="H105" i="173"/>
  <c r="F169" i="68" s="1"/>
  <c r="F172" i="68"/>
  <c r="E29" i="173"/>
  <c r="D170" i="172"/>
  <c r="E123" i="68" s="1"/>
  <c r="F70" i="173"/>
  <c r="F177" i="68"/>
  <c r="H85" i="173"/>
  <c r="I85" i="173" s="1"/>
  <c r="G181" i="68"/>
  <c r="D166" i="172"/>
  <c r="I166" i="172" s="1"/>
  <c r="F144" i="68"/>
  <c r="I140" i="172"/>
  <c r="H106" i="173"/>
  <c r="E111" i="172"/>
  <c r="F111" i="172" s="1"/>
  <c r="F95" i="175"/>
  <c r="C66" i="68"/>
  <c r="F70" i="172"/>
  <c r="H24" i="173"/>
  <c r="I32" i="182"/>
  <c r="F32" i="182"/>
  <c r="I76" i="177"/>
  <c r="H75" i="177"/>
  <c r="I75" i="177" s="1"/>
  <c r="I96" i="175"/>
  <c r="H95" i="175"/>
  <c r="I95" i="175" s="1"/>
  <c r="F85" i="173"/>
  <c r="I120" i="172"/>
  <c r="F160" i="172"/>
  <c r="F8" i="172"/>
  <c r="H58" i="173"/>
  <c r="H56" i="173" s="1"/>
  <c r="F104" i="173"/>
  <c r="H68" i="173"/>
  <c r="I69" i="173"/>
  <c r="D171" i="172"/>
  <c r="I76" i="173"/>
  <c r="I70" i="173"/>
  <c r="D56" i="173"/>
  <c r="E59" i="173"/>
  <c r="F31" i="173"/>
  <c r="F76" i="173"/>
  <c r="D68" i="173"/>
  <c r="F68" i="173" s="1"/>
  <c r="D90" i="173"/>
  <c r="F90" i="173" s="1"/>
  <c r="F92" i="173"/>
  <c r="D101" i="173"/>
  <c r="F183" i="68" s="1"/>
  <c r="D29" i="173"/>
  <c r="I29" i="173" s="1"/>
  <c r="D103" i="173"/>
  <c r="D168" i="68" s="1"/>
  <c r="I92" i="173"/>
  <c r="I31" i="173"/>
  <c r="I59" i="173"/>
  <c r="E170" i="172"/>
  <c r="E83" i="172"/>
  <c r="F83" i="172" s="1"/>
  <c r="F84" i="172"/>
  <c r="I160" i="172"/>
  <c r="H170" i="172"/>
  <c r="E124" i="68" s="1"/>
  <c r="I84" i="172"/>
  <c r="F120" i="172"/>
  <c r="E140" i="172"/>
  <c r="F140" i="172" s="1"/>
  <c r="H45" i="172"/>
  <c r="I45" i="172" s="1"/>
  <c r="I47" i="172"/>
  <c r="E166" i="172"/>
  <c r="F166" i="172" s="1"/>
  <c r="F167" i="172"/>
  <c r="H118" i="172"/>
  <c r="I113" i="172"/>
  <c r="H111" i="172"/>
  <c r="I98" i="172"/>
  <c r="F85" i="172"/>
  <c r="H85" i="172"/>
  <c r="I106" i="173" l="1"/>
  <c r="G169" i="68"/>
  <c r="I118" i="172"/>
  <c r="F133" i="68"/>
  <c r="H83" i="172"/>
  <c r="I83" i="172" s="1"/>
  <c r="F127" i="68"/>
  <c r="D169" i="172"/>
  <c r="F123" i="68"/>
  <c r="I111" i="172"/>
  <c r="F130" i="68"/>
  <c r="H104" i="173"/>
  <c r="I56" i="173"/>
  <c r="I68" i="173"/>
  <c r="E171" i="172"/>
  <c r="F171" i="172" s="1"/>
  <c r="D99" i="173"/>
  <c r="I101" i="173"/>
  <c r="F101" i="173"/>
  <c r="F59" i="173"/>
  <c r="E56" i="173"/>
  <c r="F56" i="173" s="1"/>
  <c r="F29" i="173"/>
  <c r="E105" i="173"/>
  <c r="D105" i="173"/>
  <c r="H171" i="172"/>
  <c r="I85" i="172"/>
  <c r="I170" i="172"/>
  <c r="F170" i="172"/>
  <c r="E169" i="172" l="1"/>
  <c r="F169" i="172" s="1"/>
  <c r="I104" i="173"/>
  <c r="E169" i="68"/>
  <c r="H102" i="173"/>
  <c r="I105" i="173"/>
  <c r="F168" i="68"/>
  <c r="I171" i="172"/>
  <c r="F124" i="68"/>
  <c r="H169" i="172"/>
  <c r="I169" i="172" s="1"/>
  <c r="F99" i="173"/>
  <c r="F105" i="173"/>
  <c r="E102" i="173"/>
  <c r="D102" i="173"/>
  <c r="I102" i="173" l="1"/>
  <c r="F102" i="173"/>
  <c r="E82" i="81" l="1"/>
  <c r="E81" i="81"/>
  <c r="D65" i="81"/>
  <c r="H78" i="81"/>
  <c r="I78" i="81" s="1"/>
  <c r="F78" i="81"/>
  <c r="E44" i="81"/>
  <c r="D44" i="81"/>
  <c r="E45" i="81"/>
  <c r="D45" i="81"/>
  <c r="E108" i="81"/>
  <c r="D108" i="81"/>
  <c r="E47" i="81"/>
  <c r="E46" i="81" s="1"/>
  <c r="D47" i="81"/>
  <c r="D46" i="81" s="1"/>
  <c r="D56" i="81" l="1"/>
  <c r="D56" i="146" l="1"/>
  <c r="D47" i="146"/>
  <c r="E47" i="146"/>
  <c r="D83" i="146"/>
  <c r="D76" i="146"/>
  <c r="E62" i="146"/>
  <c r="D62" i="146"/>
  <c r="E59" i="146"/>
  <c r="E56" i="146"/>
  <c r="E43" i="146" l="1"/>
  <c r="D75" i="146"/>
  <c r="H60" i="146"/>
  <c r="H59" i="146"/>
  <c r="F60" i="146"/>
  <c r="I60" i="146" s="1"/>
  <c r="D18" i="81" l="1"/>
  <c r="D17" i="81"/>
  <c r="F16" i="148" l="1"/>
  <c r="D246" i="68" l="1"/>
  <c r="D247" i="68"/>
  <c r="D248" i="68"/>
  <c r="F233" i="68" l="1"/>
  <c r="C19" i="68" l="1"/>
  <c r="I20" i="162" l="1"/>
  <c r="F25" i="68" s="1"/>
  <c r="C25" i="68" s="1"/>
  <c r="F20" i="162"/>
  <c r="I17" i="162"/>
  <c r="H17" i="162"/>
  <c r="F17" i="162"/>
  <c r="E17" i="162"/>
  <c r="D16" i="162"/>
  <c r="D17" i="162" s="1"/>
  <c r="H14" i="162"/>
  <c r="H15" i="162" s="1"/>
  <c r="I15" i="162" s="1"/>
  <c r="E14" i="162"/>
  <c r="E15" i="162" s="1"/>
  <c r="F15" i="162" s="1"/>
  <c r="D14" i="162"/>
  <c r="D20" i="162" s="1"/>
  <c r="E20" i="162" l="1"/>
  <c r="E21" i="162" s="1"/>
  <c r="D21" i="162"/>
  <c r="F23" i="68"/>
  <c r="F238" i="68"/>
  <c r="E146" i="68"/>
  <c r="H20" i="162"/>
  <c r="E108" i="68" l="1"/>
  <c r="F248" i="68"/>
  <c r="H21" i="162"/>
  <c r="F24" i="68"/>
  <c r="F109" i="68" l="1"/>
  <c r="F21" i="148" l="1"/>
  <c r="H23" i="148" l="1"/>
  <c r="H22" i="148"/>
  <c r="H21" i="148"/>
  <c r="I21" i="148" s="1"/>
  <c r="H19" i="148"/>
  <c r="H18" i="148"/>
  <c r="H16" i="148"/>
  <c r="I16" i="148" s="1"/>
  <c r="H14" i="148"/>
  <c r="H13" i="148"/>
  <c r="H11" i="148"/>
  <c r="H10" i="148"/>
  <c r="H9" i="148"/>
  <c r="H49" i="148"/>
  <c r="H47" i="148"/>
  <c r="H39" i="148"/>
  <c r="E83" i="146" l="1"/>
  <c r="H26" i="146" l="1"/>
  <c r="H25" i="146" s="1"/>
  <c r="H102" i="81"/>
  <c r="I102" i="81" s="1"/>
  <c r="F59" i="81"/>
  <c r="H44" i="81"/>
  <c r="H57" i="81"/>
  <c r="I57" i="81" s="1"/>
  <c r="F57" i="81"/>
  <c r="E56" i="81"/>
  <c r="F56" i="81" l="1"/>
  <c r="H56" i="81"/>
  <c r="I56" i="81" s="1"/>
  <c r="H20" i="149" l="1"/>
  <c r="H19" i="149"/>
  <c r="D82" i="81" l="1"/>
  <c r="D81" i="81"/>
  <c r="D95" i="81"/>
  <c r="H116" i="81" l="1"/>
  <c r="H117" i="81"/>
  <c r="F116" i="81"/>
  <c r="I116" i="81" s="1"/>
  <c r="F117" i="81"/>
  <c r="I117" i="81" s="1"/>
  <c r="H112" i="81"/>
  <c r="E111" i="81"/>
  <c r="D112" i="81"/>
  <c r="D111" i="81" s="1"/>
  <c r="H111" i="81" l="1"/>
  <c r="I111" i="81" s="1"/>
  <c r="E119" i="81"/>
  <c r="I112" i="81"/>
  <c r="F112" i="81"/>
  <c r="D119" i="81"/>
  <c r="F111" i="81"/>
  <c r="H119" i="81" l="1"/>
  <c r="E60" i="68" s="1"/>
  <c r="F119" i="81"/>
  <c r="I119" i="81" s="1"/>
  <c r="E59" i="68"/>
  <c r="E61" i="68" l="1"/>
  <c r="E88" i="146"/>
  <c r="H90" i="146"/>
  <c r="H91" i="146"/>
  <c r="H89" i="146"/>
  <c r="D91" i="146"/>
  <c r="D89" i="146"/>
  <c r="D90" i="146"/>
  <c r="D88" i="146" l="1"/>
  <c r="H88" i="146"/>
  <c r="F77" i="146" l="1"/>
  <c r="I19" i="148" l="1"/>
  <c r="F19" i="148"/>
  <c r="D66" i="81" l="1"/>
  <c r="D99" i="81"/>
  <c r="H81" i="81"/>
  <c r="E80" i="81"/>
  <c r="H80" i="81" s="1"/>
  <c r="H91" i="81"/>
  <c r="I91" i="81" s="1"/>
  <c r="D80" i="81"/>
  <c r="F91" i="81"/>
  <c r="H84" i="81"/>
  <c r="I84" i="81" s="1"/>
  <c r="H85" i="81"/>
  <c r="I85" i="81" s="1"/>
  <c r="H86" i="81"/>
  <c r="I86" i="81" s="1"/>
  <c r="H88" i="81"/>
  <c r="I88" i="81" s="1"/>
  <c r="H89" i="81"/>
  <c r="I89" i="81" s="1"/>
  <c r="H90" i="81"/>
  <c r="I90" i="81" s="1"/>
  <c r="F88" i="81"/>
  <c r="F89" i="81"/>
  <c r="F90" i="81"/>
  <c r="E87" i="81"/>
  <c r="H87" i="81" s="1"/>
  <c r="D87" i="81"/>
  <c r="F84" i="81"/>
  <c r="F85" i="81"/>
  <c r="F86" i="81"/>
  <c r="E83" i="81"/>
  <c r="H83" i="81" s="1"/>
  <c r="D83" i="81"/>
  <c r="H59" i="81"/>
  <c r="H58" i="81"/>
  <c r="F81" i="81" l="1"/>
  <c r="F80" i="81"/>
  <c r="E79" i="81"/>
  <c r="H79" i="81" s="1"/>
  <c r="I81" i="81"/>
  <c r="F82" i="81"/>
  <c r="I83" i="81"/>
  <c r="H82" i="81"/>
  <c r="I82" i="81" s="1"/>
  <c r="I80" i="81"/>
  <c r="I87" i="81"/>
  <c r="D79" i="81"/>
  <c r="F87" i="81"/>
  <c r="F83" i="81"/>
  <c r="D294" i="68"/>
  <c r="F79" i="81" l="1"/>
  <c r="I79" i="81"/>
  <c r="H271" i="68" l="1"/>
  <c r="I271" i="68"/>
  <c r="J271" i="68"/>
  <c r="K271" i="68"/>
  <c r="L271" i="68"/>
  <c r="M271" i="68"/>
  <c r="N271" i="68"/>
  <c r="O271" i="68"/>
  <c r="H270" i="68"/>
  <c r="I270" i="68"/>
  <c r="J270" i="68"/>
  <c r="K270" i="68"/>
  <c r="L270" i="68"/>
  <c r="M270" i="68"/>
  <c r="N270" i="68"/>
  <c r="O270" i="68"/>
  <c r="C283" i="68"/>
  <c r="H284" i="68"/>
  <c r="I284" i="68"/>
  <c r="J284" i="68"/>
  <c r="K284" i="68"/>
  <c r="L284" i="68"/>
  <c r="M284" i="68"/>
  <c r="N284" i="68"/>
  <c r="O284" i="68"/>
  <c r="P243" i="68"/>
  <c r="C243" i="68" s="1"/>
  <c r="P163" i="68"/>
  <c r="P162" i="68"/>
  <c r="D156" i="68"/>
  <c r="P154" i="68"/>
  <c r="P153" i="68"/>
  <c r="F150" i="68"/>
  <c r="D150" i="68"/>
  <c r="C282" i="68"/>
  <c r="E284" i="68" l="1"/>
  <c r="C284" i="68"/>
  <c r="D167" i="68"/>
  <c r="E278" i="68" l="1"/>
  <c r="F108" i="68" l="1"/>
  <c r="D235" i="68" l="1"/>
  <c r="E235" i="68"/>
  <c r="F235" i="68"/>
  <c r="D234" i="68"/>
  <c r="E234" i="68"/>
  <c r="F234" i="68"/>
  <c r="H92" i="149" l="1"/>
  <c r="E92" i="149"/>
  <c r="D92" i="149"/>
  <c r="H88" i="149"/>
  <c r="E88" i="149"/>
  <c r="D88" i="149"/>
  <c r="H84" i="149"/>
  <c r="E84" i="149"/>
  <c r="D84" i="149"/>
  <c r="H80" i="149"/>
  <c r="E80" i="149"/>
  <c r="D80" i="149"/>
  <c r="H79" i="149"/>
  <c r="I79" i="149" s="1"/>
  <c r="F79" i="149"/>
  <c r="H78" i="149"/>
  <c r="I78" i="149" s="1"/>
  <c r="F78" i="149"/>
  <c r="H77" i="149"/>
  <c r="I77" i="149" s="1"/>
  <c r="F77" i="149"/>
  <c r="E76" i="149"/>
  <c r="D76" i="149"/>
  <c r="H72" i="149"/>
  <c r="E72" i="149"/>
  <c r="D72" i="149"/>
  <c r="H69" i="149"/>
  <c r="E69" i="149"/>
  <c r="D69" i="149"/>
  <c r="H66" i="149"/>
  <c r="E66" i="149"/>
  <c r="D66" i="149"/>
  <c r="E65" i="149"/>
  <c r="H65" i="149" s="1"/>
  <c r="D65" i="149"/>
  <c r="E64" i="149"/>
  <c r="H64" i="149" s="1"/>
  <c r="D64" i="149"/>
  <c r="E63" i="149"/>
  <c r="E97" i="149" s="1"/>
  <c r="D256" i="68" s="1"/>
  <c r="D63" i="149"/>
  <c r="D97" i="149" s="1"/>
  <c r="D255" i="68" s="1"/>
  <c r="H61" i="149"/>
  <c r="H58" i="149" s="1"/>
  <c r="H60" i="149"/>
  <c r="E59" i="149"/>
  <c r="D59" i="149"/>
  <c r="E58" i="149"/>
  <c r="D58" i="149"/>
  <c r="E57" i="149"/>
  <c r="D57" i="149"/>
  <c r="H53" i="149"/>
  <c r="E53" i="149"/>
  <c r="D53" i="149"/>
  <c r="H51" i="149"/>
  <c r="E51" i="149"/>
  <c r="D51" i="149"/>
  <c r="H50" i="149"/>
  <c r="I50" i="149" s="1"/>
  <c r="F50" i="149"/>
  <c r="H48" i="149"/>
  <c r="E47" i="149"/>
  <c r="D47" i="149"/>
  <c r="H46" i="149"/>
  <c r="I46" i="149" s="1"/>
  <c r="F46" i="149"/>
  <c r="E45" i="149"/>
  <c r="D45" i="149"/>
  <c r="H43" i="149"/>
  <c r="I43" i="149" s="1"/>
  <c r="F43" i="149"/>
  <c r="H42" i="149"/>
  <c r="I42" i="149" s="1"/>
  <c r="F42" i="149"/>
  <c r="H41" i="149"/>
  <c r="I41" i="149" s="1"/>
  <c r="F41" i="149"/>
  <c r="H40" i="149"/>
  <c r="I40" i="149" s="1"/>
  <c r="F40" i="149"/>
  <c r="E39" i="149"/>
  <c r="D39" i="149"/>
  <c r="H34" i="149"/>
  <c r="F34" i="149"/>
  <c r="H33" i="149"/>
  <c r="F33" i="149"/>
  <c r="E32" i="149"/>
  <c r="D32" i="149"/>
  <c r="H29" i="149"/>
  <c r="E29" i="149"/>
  <c r="D29" i="149"/>
  <c r="E28" i="149"/>
  <c r="D28" i="149"/>
  <c r="E27" i="149"/>
  <c r="D27" i="149"/>
  <c r="H23" i="149"/>
  <c r="E23" i="149"/>
  <c r="D23" i="149"/>
  <c r="H22" i="149"/>
  <c r="H14" i="149" s="1"/>
  <c r="I21" i="149"/>
  <c r="F21" i="149"/>
  <c r="I20" i="149"/>
  <c r="F20" i="149"/>
  <c r="I19" i="149"/>
  <c r="F19" i="149"/>
  <c r="H18" i="149"/>
  <c r="E18" i="149"/>
  <c r="D18" i="149"/>
  <c r="H15" i="149"/>
  <c r="E15" i="149"/>
  <c r="D15" i="149"/>
  <c r="E14" i="149"/>
  <c r="D14" i="149"/>
  <c r="H13" i="149"/>
  <c r="E13" i="149"/>
  <c r="D13" i="149"/>
  <c r="I92" i="148"/>
  <c r="H92" i="148"/>
  <c r="F92" i="148"/>
  <c r="E92" i="148"/>
  <c r="D92" i="148"/>
  <c r="I88" i="148"/>
  <c r="H88" i="148"/>
  <c r="F88" i="148"/>
  <c r="E88" i="148"/>
  <c r="D88" i="148"/>
  <c r="I84" i="148"/>
  <c r="H84" i="148"/>
  <c r="F84" i="148"/>
  <c r="E84" i="148"/>
  <c r="D84" i="148"/>
  <c r="H80" i="148"/>
  <c r="E80" i="148"/>
  <c r="D80" i="148"/>
  <c r="D82" i="148" s="1"/>
  <c r="F231" i="68" s="1"/>
  <c r="H76" i="148"/>
  <c r="E76" i="148"/>
  <c r="D76" i="148"/>
  <c r="I75" i="148"/>
  <c r="F75" i="148"/>
  <c r="H74" i="148"/>
  <c r="E74" i="148"/>
  <c r="D74" i="148"/>
  <c r="E71" i="148"/>
  <c r="H71" i="148" s="1"/>
  <c r="D71" i="148"/>
  <c r="E70" i="148"/>
  <c r="H70" i="148" s="1"/>
  <c r="D70" i="148"/>
  <c r="I65" i="148"/>
  <c r="H65" i="148"/>
  <c r="F65" i="148"/>
  <c r="E65" i="148"/>
  <c r="D65" i="148"/>
  <c r="I61" i="148"/>
  <c r="H61" i="148"/>
  <c r="F61" i="148"/>
  <c r="E61" i="148"/>
  <c r="D61" i="148"/>
  <c r="H60" i="148"/>
  <c r="H59" i="148"/>
  <c r="I59" i="148" s="1"/>
  <c r="F59" i="148"/>
  <c r="H58" i="148"/>
  <c r="D58" i="148"/>
  <c r="H55" i="148"/>
  <c r="E55" i="148"/>
  <c r="D55" i="148"/>
  <c r="D50" i="148"/>
  <c r="I49" i="148"/>
  <c r="F49" i="148"/>
  <c r="I47" i="148"/>
  <c r="F47" i="148"/>
  <c r="I45" i="148"/>
  <c r="F45" i="148"/>
  <c r="I44" i="148"/>
  <c r="F44" i="148"/>
  <c r="H43" i="148"/>
  <c r="H38" i="148" s="1"/>
  <c r="E43" i="148"/>
  <c r="D43" i="148"/>
  <c r="I41" i="148"/>
  <c r="F41" i="148"/>
  <c r="I40" i="148"/>
  <c r="F40" i="148"/>
  <c r="I39" i="148"/>
  <c r="F39" i="148"/>
  <c r="E30" i="148"/>
  <c r="D30" i="148"/>
  <c r="E29" i="148"/>
  <c r="D29" i="148"/>
  <c r="D35" i="148" s="1"/>
  <c r="F222" i="68" s="1"/>
  <c r="E28" i="148"/>
  <c r="D28" i="148"/>
  <c r="D34" i="148" s="1"/>
  <c r="E222" i="68" s="1"/>
  <c r="I23" i="148"/>
  <c r="F23" i="148"/>
  <c r="I22" i="148"/>
  <c r="F22" i="148"/>
  <c r="H20" i="148"/>
  <c r="E20" i="148"/>
  <c r="D20" i="148"/>
  <c r="I18" i="148"/>
  <c r="F18" i="148"/>
  <c r="H17" i="148"/>
  <c r="E17" i="148"/>
  <c r="I14" i="148"/>
  <c r="F14" i="148"/>
  <c r="I13" i="148"/>
  <c r="F13" i="148"/>
  <c r="I11" i="148"/>
  <c r="F11" i="148"/>
  <c r="I10" i="148"/>
  <c r="F10" i="148"/>
  <c r="I9" i="148"/>
  <c r="F9" i="148"/>
  <c r="H8" i="148"/>
  <c r="E8" i="148"/>
  <c r="D8" i="148"/>
  <c r="H148" i="146"/>
  <c r="F148" i="146"/>
  <c r="I148" i="146" s="1"/>
  <c r="H147" i="146"/>
  <c r="F147" i="146"/>
  <c r="I147" i="146" s="1"/>
  <c r="E146" i="146"/>
  <c r="H146" i="146" s="1"/>
  <c r="D146" i="146"/>
  <c r="H145" i="146"/>
  <c r="F145" i="146"/>
  <c r="I145" i="146" s="1"/>
  <c r="E144" i="146"/>
  <c r="D144" i="146"/>
  <c r="H140" i="146"/>
  <c r="F140" i="146"/>
  <c r="I140" i="146" s="1"/>
  <c r="E139" i="146"/>
  <c r="H139" i="146" s="1"/>
  <c r="D139" i="146"/>
  <c r="D138" i="146" s="1"/>
  <c r="D141" i="146" s="1"/>
  <c r="F44" i="68" s="1"/>
  <c r="H135" i="146"/>
  <c r="F135" i="146"/>
  <c r="I135" i="146" s="1"/>
  <c r="E134" i="146"/>
  <c r="H134" i="146" s="1"/>
  <c r="D134" i="146"/>
  <c r="D136" i="146" s="1"/>
  <c r="E41" i="68" s="1"/>
  <c r="I131" i="146"/>
  <c r="H131" i="146"/>
  <c r="E130" i="146"/>
  <c r="H130" i="146" s="1"/>
  <c r="I92" i="146"/>
  <c r="H92" i="146"/>
  <c r="F92" i="146"/>
  <c r="E92" i="146"/>
  <c r="H87" i="146"/>
  <c r="F87" i="146"/>
  <c r="I87" i="146" s="1"/>
  <c r="H86" i="146"/>
  <c r="H85" i="146"/>
  <c r="F85" i="146"/>
  <c r="I85" i="146" s="1"/>
  <c r="H84" i="146"/>
  <c r="F84" i="146"/>
  <c r="I84" i="146" s="1"/>
  <c r="H83" i="146"/>
  <c r="H82" i="146"/>
  <c r="H81" i="146"/>
  <c r="F81" i="146"/>
  <c r="I81" i="146" s="1"/>
  <c r="H80" i="146"/>
  <c r="I80" i="146" s="1"/>
  <c r="F80" i="146"/>
  <c r="I79" i="146"/>
  <c r="H79" i="146"/>
  <c r="H78" i="146"/>
  <c r="F78" i="146"/>
  <c r="I78" i="146" s="1"/>
  <c r="H77" i="146"/>
  <c r="I77" i="146"/>
  <c r="E76" i="146"/>
  <c r="E75" i="146" s="1"/>
  <c r="H74" i="146"/>
  <c r="F74" i="146"/>
  <c r="I74" i="146" s="1"/>
  <c r="E73" i="146"/>
  <c r="H73" i="146" s="1"/>
  <c r="D73" i="146"/>
  <c r="H71" i="146"/>
  <c r="F71" i="146"/>
  <c r="I71" i="146" s="1"/>
  <c r="H70" i="146"/>
  <c r="I70" i="146" s="1"/>
  <c r="F70" i="146"/>
  <c r="H69" i="146"/>
  <c r="I69" i="146" s="1"/>
  <c r="F69" i="146"/>
  <c r="H68" i="146"/>
  <c r="H67" i="146"/>
  <c r="F67" i="146"/>
  <c r="I67" i="146" s="1"/>
  <c r="H66" i="146"/>
  <c r="F66" i="146"/>
  <c r="I66" i="146" s="1"/>
  <c r="H65" i="146"/>
  <c r="F65" i="146"/>
  <c r="I65" i="146" s="1"/>
  <c r="H64" i="146"/>
  <c r="F64" i="146"/>
  <c r="I64" i="146" s="1"/>
  <c r="H63" i="146"/>
  <c r="F63" i="146"/>
  <c r="D59" i="146"/>
  <c r="H58" i="146"/>
  <c r="F58" i="146"/>
  <c r="I58" i="146" s="1"/>
  <c r="H57" i="146"/>
  <c r="F57" i="146"/>
  <c r="I57" i="146" s="1"/>
  <c r="H56" i="146"/>
  <c r="H55" i="146"/>
  <c r="F55" i="146"/>
  <c r="I55" i="146" s="1"/>
  <c r="H54" i="146"/>
  <c r="F54" i="146"/>
  <c r="I54" i="146" s="1"/>
  <c r="H53" i="146"/>
  <c r="F53" i="146"/>
  <c r="I53" i="146" s="1"/>
  <c r="E52" i="146"/>
  <c r="H52" i="146" s="1"/>
  <c r="D52" i="146"/>
  <c r="H51" i="146"/>
  <c r="F51" i="146"/>
  <c r="I51" i="146" s="1"/>
  <c r="H50" i="146"/>
  <c r="F50" i="146"/>
  <c r="I50" i="146" s="1"/>
  <c r="H49" i="146"/>
  <c r="F49" i="146"/>
  <c r="I49" i="146" s="1"/>
  <c r="E48" i="146"/>
  <c r="D48" i="146"/>
  <c r="E46" i="146"/>
  <c r="D46" i="146"/>
  <c r="D44" i="146" s="1"/>
  <c r="E45" i="146"/>
  <c r="D45" i="146"/>
  <c r="D41" i="146" s="1"/>
  <c r="H34" i="146"/>
  <c r="H33" i="146"/>
  <c r="H32" i="146"/>
  <c r="I32" i="146" s="1"/>
  <c r="F32" i="146"/>
  <c r="H31" i="146"/>
  <c r="I31" i="146" s="1"/>
  <c r="F31" i="146"/>
  <c r="H30" i="146"/>
  <c r="I30" i="146" s="1"/>
  <c r="F30" i="146"/>
  <c r="E29" i="146"/>
  <c r="H29" i="146" s="1"/>
  <c r="D29" i="146"/>
  <c r="I28" i="146"/>
  <c r="H28" i="146"/>
  <c r="I27" i="146"/>
  <c r="E27" i="146"/>
  <c r="H27" i="146" s="1"/>
  <c r="D27" i="146"/>
  <c r="F26" i="146"/>
  <c r="I26" i="146" s="1"/>
  <c r="D24" i="146"/>
  <c r="D38" i="146" s="1"/>
  <c r="F32" i="68" s="1"/>
  <c r="E23" i="146"/>
  <c r="D23" i="146"/>
  <c r="E22" i="146"/>
  <c r="E36" i="146" s="1"/>
  <c r="D22" i="146"/>
  <c r="D36" i="146" s="1"/>
  <c r="D32" i="68" s="1"/>
  <c r="F15" i="146"/>
  <c r="I15" i="146" s="1"/>
  <c r="F14" i="146"/>
  <c r="I14" i="146" s="1"/>
  <c r="H13" i="146"/>
  <c r="D13" i="146"/>
  <c r="F13" i="146" s="1"/>
  <c r="I13" i="146" s="1"/>
  <c r="H12" i="146"/>
  <c r="F12" i="146"/>
  <c r="I12" i="146" s="1"/>
  <c r="H11" i="146"/>
  <c r="F11" i="146"/>
  <c r="I11" i="146" s="1"/>
  <c r="E10" i="146"/>
  <c r="E9" i="146" s="1"/>
  <c r="D10" i="146"/>
  <c r="D9" i="146" s="1"/>
  <c r="D19" i="146" s="1"/>
  <c r="F29" i="68" s="1"/>
  <c r="C29" i="68" s="1"/>
  <c r="E35" i="148" l="1"/>
  <c r="F29" i="148"/>
  <c r="I29" i="148" s="1"/>
  <c r="H29" i="148"/>
  <c r="H35" i="148" s="1"/>
  <c r="H33" i="148" s="1"/>
  <c r="F28" i="148"/>
  <c r="I28" i="148" s="1"/>
  <c r="H28" i="148"/>
  <c r="H34" i="148" s="1"/>
  <c r="H30" i="148"/>
  <c r="F30" i="148"/>
  <c r="I30" i="148" s="1"/>
  <c r="H48" i="146"/>
  <c r="E44" i="146"/>
  <c r="D43" i="146"/>
  <c r="F59" i="146"/>
  <c r="I59" i="146" s="1"/>
  <c r="I63" i="146"/>
  <c r="H62" i="146"/>
  <c r="F36" i="146"/>
  <c r="I36" i="146" s="1"/>
  <c r="H36" i="146"/>
  <c r="E37" i="146"/>
  <c r="E33" i="68" s="1"/>
  <c r="D37" i="146"/>
  <c r="E32" i="68" s="1"/>
  <c r="D143" i="146"/>
  <c r="D149" i="146" s="1"/>
  <c r="F47" i="68" s="1"/>
  <c r="H59" i="149"/>
  <c r="F46" i="146"/>
  <c r="I46" i="146" s="1"/>
  <c r="E138" i="146"/>
  <c r="D56" i="149"/>
  <c r="F10" i="146"/>
  <c r="I10" i="146" s="1"/>
  <c r="F139" i="146"/>
  <c r="F138" i="146" s="1"/>
  <c r="I138" i="146" s="1"/>
  <c r="D42" i="146"/>
  <c r="D98" i="146" s="1"/>
  <c r="E35" i="68" s="1"/>
  <c r="H75" i="146"/>
  <c r="F17" i="148"/>
  <c r="I8" i="148"/>
  <c r="F14" i="149"/>
  <c r="E26" i="149"/>
  <c r="F45" i="149"/>
  <c r="F76" i="149"/>
  <c r="F47" i="149"/>
  <c r="D98" i="149"/>
  <c r="E255" i="68" s="1"/>
  <c r="I64" i="149"/>
  <c r="I20" i="148"/>
  <c r="F74" i="148"/>
  <c r="D78" i="148"/>
  <c r="F65" i="149"/>
  <c r="I17" i="148"/>
  <c r="F58" i="148"/>
  <c r="H78" i="148"/>
  <c r="H97" i="148" s="1"/>
  <c r="H57" i="149"/>
  <c r="H98" i="149" s="1"/>
  <c r="F45" i="146"/>
  <c r="I45" i="146" s="1"/>
  <c r="H45" i="146"/>
  <c r="F9" i="146"/>
  <c r="I9" i="146" s="1"/>
  <c r="H9" i="146"/>
  <c r="H19" i="146" s="1"/>
  <c r="F30" i="68" s="1"/>
  <c r="F25" i="146"/>
  <c r="I25" i="146" s="1"/>
  <c r="E24" i="146"/>
  <c r="E21" i="146" s="1"/>
  <c r="E98" i="149"/>
  <c r="E56" i="149"/>
  <c r="E141" i="146"/>
  <c r="H138" i="146"/>
  <c r="H144" i="146"/>
  <c r="E143" i="146"/>
  <c r="H143" i="146" s="1"/>
  <c r="I29" i="146"/>
  <c r="H47" i="146"/>
  <c r="E78" i="148"/>
  <c r="F73" i="146"/>
  <c r="I73" i="146" s="1"/>
  <c r="E41" i="146"/>
  <c r="E97" i="146" s="1"/>
  <c r="E42" i="146"/>
  <c r="E98" i="146" s="1"/>
  <c r="H46" i="146"/>
  <c r="H27" i="149"/>
  <c r="H36" i="149" s="1"/>
  <c r="I33" i="149"/>
  <c r="E99" i="149"/>
  <c r="F256" i="68" s="1"/>
  <c r="F20" i="148"/>
  <c r="E27" i="148"/>
  <c r="F43" i="148"/>
  <c r="F28" i="149"/>
  <c r="H76" i="146"/>
  <c r="E25" i="148"/>
  <c r="I43" i="148"/>
  <c r="E82" i="148"/>
  <c r="F232" i="68" s="1"/>
  <c r="D36" i="149"/>
  <c r="E252" i="68" s="1"/>
  <c r="E37" i="149"/>
  <c r="I18" i="149"/>
  <c r="F27" i="149"/>
  <c r="F32" i="149"/>
  <c r="F39" i="149"/>
  <c r="D99" i="149"/>
  <c r="F255" i="68" s="1"/>
  <c r="F63" i="149"/>
  <c r="H10" i="146"/>
  <c r="F52" i="146"/>
  <c r="I52" i="146" s="1"/>
  <c r="D52" i="148"/>
  <c r="D37" i="148" s="1"/>
  <c r="D72" i="148" s="1"/>
  <c r="I58" i="148"/>
  <c r="E12" i="149"/>
  <c r="H32" i="149"/>
  <c r="I32" i="149" s="1"/>
  <c r="I14" i="149"/>
  <c r="D101" i="149"/>
  <c r="F97" i="149"/>
  <c r="E101" i="149"/>
  <c r="E36" i="149"/>
  <c r="D37" i="149"/>
  <c r="H39" i="149"/>
  <c r="I65" i="149"/>
  <c r="H12" i="149"/>
  <c r="F13" i="149"/>
  <c r="D26" i="149"/>
  <c r="I34" i="149"/>
  <c r="H45" i="149"/>
  <c r="I45" i="149" s="1"/>
  <c r="H47" i="149"/>
  <c r="I47" i="149" s="1"/>
  <c r="D62" i="149"/>
  <c r="H63" i="149"/>
  <c r="F64" i="149"/>
  <c r="H76" i="149"/>
  <c r="I76" i="149" s="1"/>
  <c r="D12" i="149"/>
  <c r="F18" i="149"/>
  <c r="H28" i="149"/>
  <c r="E62" i="149"/>
  <c r="I13" i="149"/>
  <c r="D98" i="148"/>
  <c r="D33" i="148"/>
  <c r="H98" i="148"/>
  <c r="D25" i="148"/>
  <c r="F219" i="68" s="1"/>
  <c r="E38" i="148"/>
  <c r="F8" i="148"/>
  <c r="D27" i="148"/>
  <c r="E34" i="148"/>
  <c r="H52" i="148"/>
  <c r="I74" i="148"/>
  <c r="I38" i="148"/>
  <c r="H82" i="148"/>
  <c r="H25" i="148"/>
  <c r="F22" i="146"/>
  <c r="I22" i="146" s="1"/>
  <c r="F47" i="146"/>
  <c r="I47" i="146" s="1"/>
  <c r="F76" i="146"/>
  <c r="I76" i="146" s="1"/>
  <c r="F83" i="146"/>
  <c r="I83" i="146" s="1"/>
  <c r="D97" i="146"/>
  <c r="D35" i="68" s="1"/>
  <c r="E136" i="146"/>
  <c r="E19" i="146"/>
  <c r="D21" i="146"/>
  <c r="D35" i="146" s="1"/>
  <c r="H22" i="146"/>
  <c r="F23" i="146"/>
  <c r="I23" i="146" s="1"/>
  <c r="F29" i="146"/>
  <c r="F48" i="146"/>
  <c r="I48" i="146" s="1"/>
  <c r="F56" i="146"/>
  <c r="I56" i="146" s="1"/>
  <c r="F134" i="146"/>
  <c r="I134" i="146" s="1"/>
  <c r="F144" i="146"/>
  <c r="F146" i="146"/>
  <c r="I146" i="146" s="1"/>
  <c r="H23" i="146"/>
  <c r="I98" i="148" l="1"/>
  <c r="E223" i="68"/>
  <c r="E224" i="68" s="1"/>
  <c r="F34" i="148"/>
  <c r="I34" i="148" s="1"/>
  <c r="F27" i="148"/>
  <c r="I27" i="148" s="1"/>
  <c r="H27" i="148"/>
  <c r="F223" i="68"/>
  <c r="F224" i="68" s="1"/>
  <c r="F35" i="148"/>
  <c r="I35" i="148" s="1"/>
  <c r="F62" i="146"/>
  <c r="I62" i="146" s="1"/>
  <c r="I98" i="149"/>
  <c r="F37" i="146"/>
  <c r="I37" i="146" s="1"/>
  <c r="H37" i="146"/>
  <c r="E149" i="146"/>
  <c r="I52" i="148"/>
  <c r="H56" i="149"/>
  <c r="D40" i="146"/>
  <c r="F78" i="148"/>
  <c r="F26" i="149"/>
  <c r="D102" i="149"/>
  <c r="C47" i="68"/>
  <c r="I139" i="146"/>
  <c r="E35" i="146"/>
  <c r="H35" i="146" s="1"/>
  <c r="H21" i="146"/>
  <c r="D96" i="149"/>
  <c r="E26" i="68"/>
  <c r="D152" i="146"/>
  <c r="F75" i="146"/>
  <c r="I75" i="146" s="1"/>
  <c r="E103" i="149"/>
  <c r="F141" i="146"/>
  <c r="I141" i="146" s="1"/>
  <c r="H141" i="146"/>
  <c r="F45" i="68" s="1"/>
  <c r="F98" i="149"/>
  <c r="E256" i="68"/>
  <c r="D69" i="148"/>
  <c r="F225" i="68"/>
  <c r="F25" i="148"/>
  <c r="F220" i="68"/>
  <c r="I36" i="149"/>
  <c r="E253" i="68"/>
  <c r="E97" i="148"/>
  <c r="D229" i="68"/>
  <c r="I78" i="148"/>
  <c r="F12" i="149"/>
  <c r="D34" i="68"/>
  <c r="D33" i="68"/>
  <c r="D151" i="146"/>
  <c r="D26" i="68"/>
  <c r="D103" i="149"/>
  <c r="F252" i="68"/>
  <c r="D97" i="148"/>
  <c r="I97" i="148" s="1"/>
  <c r="D228" i="68"/>
  <c r="E96" i="149"/>
  <c r="E151" i="146"/>
  <c r="H41" i="146"/>
  <c r="F52" i="148"/>
  <c r="F24" i="146"/>
  <c r="I24" i="146" s="1"/>
  <c r="H24" i="146"/>
  <c r="E38" i="146"/>
  <c r="F33" i="68" s="1"/>
  <c r="H42" i="146"/>
  <c r="F42" i="146"/>
  <c r="I42" i="146" s="1"/>
  <c r="F62" i="149"/>
  <c r="F99" i="149"/>
  <c r="I27" i="149"/>
  <c r="D99" i="148"/>
  <c r="F37" i="149"/>
  <c r="F41" i="146"/>
  <c r="I41" i="146" s="1"/>
  <c r="I28" i="149"/>
  <c r="H26" i="149"/>
  <c r="I26" i="149" s="1"/>
  <c r="H99" i="149"/>
  <c r="I99" i="149" s="1"/>
  <c r="I39" i="149"/>
  <c r="F101" i="149"/>
  <c r="H37" i="149"/>
  <c r="F253" i="68" s="1"/>
  <c r="I63" i="149"/>
  <c r="H97" i="149"/>
  <c r="H62" i="149"/>
  <c r="I62" i="149" s="1"/>
  <c r="D35" i="149"/>
  <c r="I12" i="149"/>
  <c r="E102" i="149"/>
  <c r="E35" i="149"/>
  <c r="F36" i="149"/>
  <c r="H102" i="149"/>
  <c r="E37" i="148"/>
  <c r="F38" i="148"/>
  <c r="E98" i="148"/>
  <c r="F98" i="148" s="1"/>
  <c r="E33" i="148"/>
  <c r="F33" i="148" s="1"/>
  <c r="I33" i="148" s="1"/>
  <c r="I25" i="148"/>
  <c r="H136" i="146"/>
  <c r="F136" i="146"/>
  <c r="F19" i="146"/>
  <c r="I19" i="146" s="1"/>
  <c r="F31" i="68" s="1"/>
  <c r="H44" i="146"/>
  <c r="F44" i="146"/>
  <c r="I44" i="146" s="1"/>
  <c r="I144" i="146"/>
  <c r="F143" i="146"/>
  <c r="I143" i="146" s="1"/>
  <c r="F21" i="146"/>
  <c r="I21" i="146" s="1"/>
  <c r="H43" i="146" l="1"/>
  <c r="E99" i="146"/>
  <c r="E153" i="146"/>
  <c r="I136" i="146"/>
  <c r="E42" i="68"/>
  <c r="F43" i="146"/>
  <c r="I43" i="146" s="1"/>
  <c r="E40" i="146"/>
  <c r="H40" i="146" s="1"/>
  <c r="I102" i="149"/>
  <c r="F149" i="146"/>
  <c r="I149" i="146" s="1"/>
  <c r="H149" i="146"/>
  <c r="F48" i="68" s="1"/>
  <c r="C48" i="68" s="1"/>
  <c r="C49" i="68" s="1"/>
  <c r="F96" i="149"/>
  <c r="D96" i="148"/>
  <c r="F102" i="149"/>
  <c r="D100" i="149"/>
  <c r="H151" i="146"/>
  <c r="F151" i="146"/>
  <c r="I151" i="146" s="1"/>
  <c r="E152" i="146"/>
  <c r="F152" i="146" s="1"/>
  <c r="F35" i="146"/>
  <c r="I35" i="146" s="1"/>
  <c r="F103" i="149"/>
  <c r="F35" i="149"/>
  <c r="H97" i="146"/>
  <c r="D36" i="68" s="1"/>
  <c r="F97" i="146"/>
  <c r="I97" i="146" s="1"/>
  <c r="F97" i="148"/>
  <c r="H98" i="146"/>
  <c r="E36" i="68" s="1"/>
  <c r="F98" i="146"/>
  <c r="I98" i="146" s="1"/>
  <c r="H38" i="146"/>
  <c r="F38" i="146"/>
  <c r="I38" i="146" s="1"/>
  <c r="F34" i="68" s="1"/>
  <c r="E100" i="149"/>
  <c r="H96" i="149"/>
  <c r="I96" i="149" s="1"/>
  <c r="I97" i="149"/>
  <c r="H101" i="149"/>
  <c r="H103" i="149"/>
  <c r="I103" i="149" s="1"/>
  <c r="I37" i="149"/>
  <c r="H35" i="149"/>
  <c r="I35" i="149" s="1"/>
  <c r="F37" i="148"/>
  <c r="E69" i="148"/>
  <c r="E72" i="148"/>
  <c r="H37" i="148"/>
  <c r="I37" i="148" s="1"/>
  <c r="F226" i="68" l="1"/>
  <c r="E99" i="148"/>
  <c r="H99" i="146"/>
  <c r="F36" i="68" s="1"/>
  <c r="E96" i="146"/>
  <c r="F40" i="146"/>
  <c r="I40" i="146" s="1"/>
  <c r="F49" i="68"/>
  <c r="F100" i="149"/>
  <c r="H152" i="146"/>
  <c r="I152" i="146" s="1"/>
  <c r="E150" i="146"/>
  <c r="H100" i="149"/>
  <c r="I100" i="149" s="1"/>
  <c r="I101" i="149"/>
  <c r="H72" i="148"/>
  <c r="F72" i="148"/>
  <c r="H69" i="148"/>
  <c r="I69" i="148" s="1"/>
  <c r="F69" i="148"/>
  <c r="H96" i="146" l="1"/>
  <c r="H153" i="146"/>
  <c r="H150" i="146" s="1"/>
  <c r="I72" i="148"/>
  <c r="H99" i="148"/>
  <c r="F99" i="148"/>
  <c r="E96" i="148"/>
  <c r="F96" i="148" s="1"/>
  <c r="I99" i="148" l="1"/>
  <c r="H96" i="148"/>
  <c r="I96" i="148" s="1"/>
  <c r="D290" i="68" l="1"/>
  <c r="I59" i="81"/>
  <c r="I58" i="81"/>
  <c r="F58" i="81"/>
  <c r="D106" i="81" l="1"/>
  <c r="F56" i="68" s="1"/>
  <c r="H93" i="140" l="1"/>
  <c r="G93" i="140"/>
  <c r="J93" i="140" s="1"/>
  <c r="F93" i="140"/>
  <c r="J92" i="140"/>
  <c r="I92" i="140"/>
  <c r="J91" i="140"/>
  <c r="I91" i="140"/>
  <c r="J90" i="140"/>
  <c r="D90" i="140"/>
  <c r="I90" i="140" s="1"/>
  <c r="J86" i="140"/>
  <c r="I86" i="140"/>
  <c r="H84" i="140"/>
  <c r="G84" i="140"/>
  <c r="J84" i="140" s="1"/>
  <c r="J83" i="140"/>
  <c r="D83" i="140"/>
  <c r="I83" i="140" s="1"/>
  <c r="J81" i="140"/>
  <c r="D81" i="140"/>
  <c r="I81" i="140" s="1"/>
  <c r="J80" i="140"/>
  <c r="D80" i="140"/>
  <c r="I80" i="140" s="1"/>
  <c r="J79" i="140"/>
  <c r="D79" i="140"/>
  <c r="I79" i="140" s="1"/>
  <c r="G72" i="140"/>
  <c r="J72" i="140" s="1"/>
  <c r="J71" i="140"/>
  <c r="D71" i="140"/>
  <c r="I71" i="140" s="1"/>
  <c r="J70" i="140"/>
  <c r="D70" i="140"/>
  <c r="I70" i="140" s="1"/>
  <c r="J69" i="140"/>
  <c r="D69" i="140"/>
  <c r="I69" i="140" s="1"/>
  <c r="J68" i="140"/>
  <c r="D68" i="140"/>
  <c r="I68" i="140" s="1"/>
  <c r="H67" i="140"/>
  <c r="G67" i="140"/>
  <c r="J67" i="140" s="1"/>
  <c r="F67" i="140"/>
  <c r="E67" i="140"/>
  <c r="J65" i="140"/>
  <c r="I65" i="140"/>
  <c r="J64" i="140"/>
  <c r="D64" i="140"/>
  <c r="I64" i="140" s="1"/>
  <c r="J63" i="140"/>
  <c r="D63" i="140"/>
  <c r="I63" i="140" s="1"/>
  <c r="H62" i="140"/>
  <c r="G62" i="140"/>
  <c r="F62" i="140"/>
  <c r="E62" i="140"/>
  <c r="J57" i="140"/>
  <c r="D57" i="140"/>
  <c r="I57" i="140" s="1"/>
  <c r="H56" i="140"/>
  <c r="G56" i="140"/>
  <c r="J56" i="140" s="1"/>
  <c r="F56" i="140"/>
  <c r="E56" i="140"/>
  <c r="J54" i="140"/>
  <c r="D54" i="140"/>
  <c r="I54" i="140" s="1"/>
  <c r="J53" i="140"/>
  <c r="D53" i="140"/>
  <c r="I53" i="140" s="1"/>
  <c r="J52" i="140"/>
  <c r="D52" i="140"/>
  <c r="I52" i="140" s="1"/>
  <c r="J51" i="140"/>
  <c r="D51" i="140"/>
  <c r="I51" i="140" s="1"/>
  <c r="J50" i="140"/>
  <c r="D50" i="140"/>
  <c r="I50" i="140" s="1"/>
  <c r="H49" i="140"/>
  <c r="G49" i="140"/>
  <c r="F49" i="140"/>
  <c r="E49" i="140"/>
  <c r="J47" i="140"/>
  <c r="D47" i="140"/>
  <c r="I47" i="140" s="1"/>
  <c r="J46" i="140"/>
  <c r="D46" i="140"/>
  <c r="I46" i="140" s="1"/>
  <c r="J45" i="140"/>
  <c r="D45" i="140"/>
  <c r="I45" i="140" s="1"/>
  <c r="J44" i="140"/>
  <c r="D44" i="140"/>
  <c r="I44" i="140" s="1"/>
  <c r="J43" i="140"/>
  <c r="D43" i="140"/>
  <c r="I43" i="140" s="1"/>
  <c r="H42" i="140"/>
  <c r="G42" i="140"/>
  <c r="J42" i="140" s="1"/>
  <c r="F42" i="140"/>
  <c r="E42" i="140"/>
  <c r="J37" i="140"/>
  <c r="D37" i="140"/>
  <c r="I37" i="140" s="1"/>
  <c r="J32" i="140"/>
  <c r="D32" i="140"/>
  <c r="I32" i="140" s="1"/>
  <c r="H29" i="140"/>
  <c r="G29" i="140"/>
  <c r="J29" i="140" s="1"/>
  <c r="H22" i="140"/>
  <c r="G22" i="140"/>
  <c r="J22" i="140" s="1"/>
  <c r="K21" i="140"/>
  <c r="H21" i="140"/>
  <c r="G21" i="140"/>
  <c r="J21" i="140" s="1"/>
  <c r="F21" i="140"/>
  <c r="K20" i="140"/>
  <c r="H20" i="140"/>
  <c r="G20" i="140"/>
  <c r="J20" i="140" s="1"/>
  <c r="F20" i="140"/>
  <c r="H19" i="140"/>
  <c r="G19" i="140"/>
  <c r="J19" i="140" s="1"/>
  <c r="F19" i="140"/>
  <c r="H18" i="140"/>
  <c r="G18" i="140"/>
  <c r="J18" i="140" s="1"/>
  <c r="F18" i="140"/>
  <c r="E17" i="140"/>
  <c r="G14" i="140"/>
  <c r="J14" i="140" s="1"/>
  <c r="F14" i="140"/>
  <c r="G12" i="140"/>
  <c r="J12" i="140" s="1"/>
  <c r="F12" i="140"/>
  <c r="E12" i="140"/>
  <c r="E9" i="140" s="1"/>
  <c r="G11" i="140"/>
  <c r="J11" i="140" s="1"/>
  <c r="F11" i="140"/>
  <c r="G10" i="140"/>
  <c r="F10" i="140"/>
  <c r="K9" i="140"/>
  <c r="H9" i="140"/>
  <c r="J6" i="140"/>
  <c r="F6" i="140"/>
  <c r="D6" i="140" s="1"/>
  <c r="I6" i="140" s="1"/>
  <c r="D10" i="140" l="1"/>
  <c r="I10" i="140" s="1"/>
  <c r="D93" i="140"/>
  <c r="I93" i="140" s="1"/>
  <c r="F17" i="140"/>
  <c r="D21" i="140"/>
  <c r="I21" i="140" s="1"/>
  <c r="D11" i="140"/>
  <c r="I11" i="140" s="1"/>
  <c r="D67" i="140"/>
  <c r="I67" i="140" s="1"/>
  <c r="G9" i="140"/>
  <c r="J9" i="140" s="1"/>
  <c r="J10" i="140"/>
  <c r="F9" i="140"/>
  <c r="D19" i="140"/>
  <c r="I19" i="140" s="1"/>
  <c r="D14" i="140"/>
  <c r="I14" i="140" s="1"/>
  <c r="D29" i="140"/>
  <c r="I29" i="140" s="1"/>
  <c r="D42" i="140"/>
  <c r="I42" i="140" s="1"/>
  <c r="D62" i="140"/>
  <c r="I62" i="140" s="1"/>
  <c r="G17" i="140"/>
  <c r="J17" i="140" s="1"/>
  <c r="H17" i="140"/>
  <c r="D20" i="140"/>
  <c r="I20" i="140" s="1"/>
  <c r="D49" i="140"/>
  <c r="I49" i="140" s="1"/>
  <c r="D56" i="140"/>
  <c r="I56" i="140" s="1"/>
  <c r="D12" i="140"/>
  <c r="I12" i="140" s="1"/>
  <c r="D22" i="140"/>
  <c r="I22" i="140" s="1"/>
  <c r="J49" i="140"/>
  <c r="J62" i="140"/>
  <c r="D72" i="140"/>
  <c r="I72" i="140" s="1"/>
  <c r="D84" i="140"/>
  <c r="I84" i="140" s="1"/>
  <c r="D18" i="140"/>
  <c r="I18" i="140" s="1"/>
  <c r="D181" i="68"/>
  <c r="D180" i="68"/>
  <c r="C180" i="68" s="1"/>
  <c r="D17" i="140" l="1"/>
  <c r="I17" i="140" s="1"/>
  <c r="D9" i="140"/>
  <c r="I9" i="140" s="1"/>
  <c r="G273" i="68" l="1"/>
  <c r="G274" i="68"/>
  <c r="P279" i="68"/>
  <c r="P280" i="68"/>
  <c r="C41" i="68" l="1"/>
  <c r="C33" i="68" l="1"/>
  <c r="E27" i="68"/>
  <c r="D27" i="68"/>
  <c r="C32" i="68"/>
  <c r="E34" i="68" l="1"/>
  <c r="H242" i="68" l="1"/>
  <c r="I242" i="68"/>
  <c r="J242" i="68"/>
  <c r="K242" i="68"/>
  <c r="L242" i="68"/>
  <c r="M242" i="68"/>
  <c r="N242" i="68"/>
  <c r="O242" i="68"/>
  <c r="F242" i="68" l="1"/>
  <c r="E242" i="68"/>
  <c r="F17" i="68" l="1"/>
  <c r="H275" i="68" l="1"/>
  <c r="I275" i="68"/>
  <c r="J275" i="68"/>
  <c r="K275" i="68"/>
  <c r="L275" i="68"/>
  <c r="M275" i="68"/>
  <c r="N275" i="68"/>
  <c r="O275" i="68"/>
  <c r="C271" i="68"/>
  <c r="C276" i="68" l="1"/>
  <c r="F275" i="68"/>
  <c r="C277" i="68"/>
  <c r="C273" i="68"/>
  <c r="C274" i="68"/>
  <c r="H182" i="68" l="1"/>
  <c r="I182" i="68"/>
  <c r="J182" i="68"/>
  <c r="K182" i="68"/>
  <c r="L182" i="68"/>
  <c r="M182" i="68"/>
  <c r="N182" i="68"/>
  <c r="O182" i="68"/>
  <c r="H179" i="68"/>
  <c r="I179" i="68"/>
  <c r="J179" i="68"/>
  <c r="K179" i="68"/>
  <c r="L179" i="68"/>
  <c r="M179" i="68"/>
  <c r="N179" i="68"/>
  <c r="O179" i="68"/>
  <c r="D178" i="68"/>
  <c r="P178" i="68"/>
  <c r="P177" i="68"/>
  <c r="G177" i="68"/>
  <c r="D177" i="68"/>
  <c r="H173" i="68"/>
  <c r="I173" i="68"/>
  <c r="J173" i="68"/>
  <c r="K173" i="68"/>
  <c r="L173" i="68"/>
  <c r="M173" i="68"/>
  <c r="N173" i="68"/>
  <c r="O173" i="68"/>
  <c r="E161" i="68" l="1"/>
  <c r="F179" i="68"/>
  <c r="F176" i="68" l="1"/>
  <c r="G182" i="68"/>
  <c r="F182" i="68"/>
  <c r="F185" i="68"/>
  <c r="F161" i="68"/>
  <c r="E94" i="81" l="1"/>
  <c r="H95" i="81"/>
  <c r="E95" i="81"/>
  <c r="H73" i="81"/>
  <c r="E152" i="68" l="1"/>
  <c r="H245" i="68" l="1"/>
  <c r="H246" i="68" s="1"/>
  <c r="H247" i="68" s="1"/>
  <c r="H248" i="68" s="1"/>
  <c r="I245" i="68"/>
  <c r="I246" i="68" s="1"/>
  <c r="I247" i="68" s="1"/>
  <c r="I248" i="68" s="1"/>
  <c r="J245" i="68"/>
  <c r="J246" i="68" s="1"/>
  <c r="J247" i="68" s="1"/>
  <c r="J248" i="68" s="1"/>
  <c r="K245" i="68"/>
  <c r="K246" i="68" s="1"/>
  <c r="K247" i="68" s="1"/>
  <c r="K248" i="68" s="1"/>
  <c r="L245" i="68"/>
  <c r="L246" i="68" s="1"/>
  <c r="L247" i="68" s="1"/>
  <c r="L248" i="68" s="1"/>
  <c r="M245" i="68"/>
  <c r="M246" i="68" s="1"/>
  <c r="M247" i="68" s="1"/>
  <c r="M248" i="68" s="1"/>
  <c r="N245" i="68"/>
  <c r="N246" i="68" s="1"/>
  <c r="N247" i="68" s="1"/>
  <c r="N248" i="68" s="1"/>
  <c r="O245" i="68"/>
  <c r="O246" i="68" s="1"/>
  <c r="O247" i="68" s="1"/>
  <c r="O248" i="68" s="1"/>
  <c r="L272" i="68" l="1"/>
  <c r="K272" i="68"/>
  <c r="N272" i="68"/>
  <c r="J272" i="68"/>
  <c r="O272" i="68"/>
  <c r="M272" i="68"/>
  <c r="I272" i="68"/>
  <c r="H272" i="68"/>
  <c r="H295" i="68"/>
  <c r="H301" i="68" s="1"/>
  <c r="I295" i="68"/>
  <c r="I301" i="68" s="1"/>
  <c r="J295" i="68"/>
  <c r="J301" i="68" s="1"/>
  <c r="K295" i="68"/>
  <c r="K301" i="68" s="1"/>
  <c r="L295" i="68"/>
  <c r="L301" i="68" s="1"/>
  <c r="M295" i="68"/>
  <c r="M301" i="68" s="1"/>
  <c r="N295" i="68"/>
  <c r="N301" i="68" s="1"/>
  <c r="O295" i="68"/>
  <c r="O301" i="68" s="1"/>
  <c r="H294" i="68"/>
  <c r="I294" i="68"/>
  <c r="J294" i="68"/>
  <c r="K294" i="68"/>
  <c r="L294" i="68"/>
  <c r="M294" i="68"/>
  <c r="N294" i="68"/>
  <c r="O294" i="68"/>
  <c r="P298" i="68" l="1"/>
  <c r="P295" i="68" s="1"/>
  <c r="P297" i="68"/>
  <c r="P294" i="68" s="1"/>
  <c r="P244" i="68"/>
  <c r="C244" i="68" s="1"/>
  <c r="P241" i="68"/>
  <c r="C241" i="68" s="1"/>
  <c r="P240" i="68"/>
  <c r="C240" i="68" s="1"/>
  <c r="G295" i="68"/>
  <c r="G294" i="68"/>
  <c r="E295" i="68"/>
  <c r="E294" i="68"/>
  <c r="D295" i="68"/>
  <c r="C151" i="68" l="1"/>
  <c r="C150" i="68"/>
  <c r="C154" i="68" l="1"/>
  <c r="C153" i="68"/>
  <c r="F299" i="68" l="1"/>
  <c r="F296" i="68" l="1"/>
  <c r="F119" i="68" l="1"/>
  <c r="I133" i="81"/>
  <c r="H133" i="81"/>
  <c r="E133" i="81"/>
  <c r="D133" i="81"/>
  <c r="I132" i="81"/>
  <c r="I131" i="81"/>
  <c r="H125" i="81"/>
  <c r="F125" i="81"/>
  <c r="I125" i="81" s="1"/>
  <c r="H124" i="81"/>
  <c r="F124" i="81"/>
  <c r="I124" i="81" s="1"/>
  <c r="E123" i="81"/>
  <c r="E126" i="81" s="1"/>
  <c r="F63" i="68" s="1"/>
  <c r="C63" i="68" s="1"/>
  <c r="D123" i="81"/>
  <c r="D126" i="81" s="1"/>
  <c r="F62" i="68" s="1"/>
  <c r="C62" i="68" s="1"/>
  <c r="I122" i="81"/>
  <c r="E115" i="81"/>
  <c r="D115" i="81"/>
  <c r="H114" i="81"/>
  <c r="F114" i="81"/>
  <c r="I114" i="81" s="1"/>
  <c r="E113" i="81"/>
  <c r="H113" i="81" s="1"/>
  <c r="D113" i="81"/>
  <c r="I110" i="81"/>
  <c r="H109" i="81"/>
  <c r="F109" i="81"/>
  <c r="I109" i="81" s="1"/>
  <c r="F102" i="81"/>
  <c r="H101" i="81"/>
  <c r="I101" i="81" s="1"/>
  <c r="F101" i="81"/>
  <c r="H100" i="81"/>
  <c r="H93" i="81" s="1"/>
  <c r="F100" i="81"/>
  <c r="E99" i="81"/>
  <c r="H96" i="81"/>
  <c r="E96" i="81"/>
  <c r="D96" i="81"/>
  <c r="D94" i="81"/>
  <c r="E93" i="81"/>
  <c r="D93" i="81"/>
  <c r="H77" i="81"/>
  <c r="I77" i="81" s="1"/>
  <c r="F77" i="81"/>
  <c r="H76" i="81"/>
  <c r="I76" i="81" s="1"/>
  <c r="F76" i="81"/>
  <c r="E75" i="81"/>
  <c r="D75" i="81"/>
  <c r="I73" i="81"/>
  <c r="F73" i="81"/>
  <c r="H72" i="81"/>
  <c r="I72" i="81" s="1"/>
  <c r="F72" i="81"/>
  <c r="H71" i="81"/>
  <c r="I71" i="81" s="1"/>
  <c r="F71" i="81"/>
  <c r="E70" i="81"/>
  <c r="D70" i="81"/>
  <c r="H69" i="81"/>
  <c r="F69" i="81"/>
  <c r="I69" i="81" s="1"/>
  <c r="I68" i="81"/>
  <c r="H68" i="81"/>
  <c r="H67" i="81"/>
  <c r="I67" i="81"/>
  <c r="H66" i="81"/>
  <c r="E66" i="81"/>
  <c r="E106" i="81" s="1"/>
  <c r="E65" i="81"/>
  <c r="E105" i="81" s="1"/>
  <c r="E64" i="81"/>
  <c r="D64" i="81"/>
  <c r="E61" i="81"/>
  <c r="D61" i="81"/>
  <c r="H55" i="81"/>
  <c r="I55" i="81" s="1"/>
  <c r="F55" i="81"/>
  <c r="H54" i="81"/>
  <c r="H45" i="81" s="1"/>
  <c r="F54" i="81"/>
  <c r="E53" i="81"/>
  <c r="D53" i="81"/>
  <c r="H52" i="81"/>
  <c r="F52" i="81"/>
  <c r="I52" i="81" s="1"/>
  <c r="H51" i="81"/>
  <c r="I51" i="81" s="1"/>
  <c r="F51" i="81"/>
  <c r="H50" i="81"/>
  <c r="F50" i="81"/>
  <c r="I50" i="81" s="1"/>
  <c r="H49" i="81"/>
  <c r="F49" i="81"/>
  <c r="I49" i="81" s="1"/>
  <c r="H48" i="81"/>
  <c r="F48" i="81"/>
  <c r="I48" i="81" s="1"/>
  <c r="H47" i="81"/>
  <c r="F47" i="81"/>
  <c r="I47" i="81" s="1"/>
  <c r="I43" i="81"/>
  <c r="I37" i="81"/>
  <c r="H37" i="81"/>
  <c r="I36" i="81"/>
  <c r="H36" i="81"/>
  <c r="I35" i="81"/>
  <c r="H35" i="81"/>
  <c r="E34" i="81"/>
  <c r="H34" i="81" s="1"/>
  <c r="D34" i="81"/>
  <c r="H33" i="81"/>
  <c r="I33" i="81" s="1"/>
  <c r="F33" i="81"/>
  <c r="H32" i="81"/>
  <c r="I32" i="81" s="1"/>
  <c r="F32" i="81"/>
  <c r="E31" i="81"/>
  <c r="D31" i="81"/>
  <c r="E30" i="81"/>
  <c r="H30" i="81" s="1"/>
  <c r="D30" i="81"/>
  <c r="D40" i="81" s="1"/>
  <c r="E29" i="81"/>
  <c r="D29" i="81"/>
  <c r="I28" i="81"/>
  <c r="E28" i="81"/>
  <c r="D28" i="81"/>
  <c r="H26" i="81"/>
  <c r="F26" i="81"/>
  <c r="H25" i="81"/>
  <c r="F25" i="81"/>
  <c r="E24" i="81"/>
  <c r="H23" i="81"/>
  <c r="F23" i="81"/>
  <c r="I23" i="81" s="1"/>
  <c r="H22" i="81"/>
  <c r="F22" i="81"/>
  <c r="I22" i="81" s="1"/>
  <c r="H21" i="81"/>
  <c r="F21" i="81"/>
  <c r="I21" i="81" s="1"/>
  <c r="H20" i="81"/>
  <c r="I20" i="81"/>
  <c r="H19" i="81"/>
  <c r="I19" i="81"/>
  <c r="E18" i="81"/>
  <c r="H18" i="81" s="1"/>
  <c r="E17" i="81"/>
  <c r="H17" i="81" s="1"/>
  <c r="H11" i="81"/>
  <c r="H9" i="81" s="1"/>
  <c r="E11" i="81"/>
  <c r="D11" i="81"/>
  <c r="D9" i="81" s="1"/>
  <c r="D104" i="81" l="1"/>
  <c r="E293" i="68"/>
  <c r="E104" i="81"/>
  <c r="E103" i="81" s="1"/>
  <c r="D105" i="81"/>
  <c r="H115" i="81"/>
  <c r="F115" i="81"/>
  <c r="I115" i="81" s="1"/>
  <c r="H61" i="81"/>
  <c r="E57" i="68"/>
  <c r="H46" i="81"/>
  <c r="H106" i="81" s="1"/>
  <c r="H94" i="81"/>
  <c r="D24" i="81"/>
  <c r="F24" i="81" s="1"/>
  <c r="H24" i="81"/>
  <c r="H64" i="81"/>
  <c r="F66" i="81"/>
  <c r="I66" i="81" s="1"/>
  <c r="H65" i="81"/>
  <c r="D120" i="81"/>
  <c r="F59" i="68" s="1"/>
  <c r="F53" i="81"/>
  <c r="E27" i="81"/>
  <c r="H27" i="81" s="1"/>
  <c r="E120" i="81"/>
  <c r="E39" i="81"/>
  <c r="E129" i="81" s="1"/>
  <c r="H129" i="81" s="1"/>
  <c r="F64" i="81"/>
  <c r="H28" i="81"/>
  <c r="H29" i="81"/>
  <c r="H39" i="81" s="1"/>
  <c r="I95" i="81"/>
  <c r="F53" i="68"/>
  <c r="F31" i="81"/>
  <c r="F61" i="81"/>
  <c r="I61" i="81" s="1"/>
  <c r="F95" i="81"/>
  <c r="F11" i="81"/>
  <c r="F75" i="81"/>
  <c r="F113" i="81"/>
  <c r="I113" i="81" s="1"/>
  <c r="I93" i="81"/>
  <c r="F70" i="81"/>
  <c r="E92" i="81"/>
  <c r="F94" i="81"/>
  <c r="F99" i="81"/>
  <c r="I100" i="81"/>
  <c r="F108" i="81"/>
  <c r="I108" i="81" s="1"/>
  <c r="F18" i="81"/>
  <c r="I18" i="81" s="1"/>
  <c r="I26" i="81"/>
  <c r="D27" i="81"/>
  <c r="F29" i="81"/>
  <c r="I29" i="81" s="1"/>
  <c r="F30" i="81"/>
  <c r="I30" i="81" s="1"/>
  <c r="H70" i="81"/>
  <c r="F93" i="81"/>
  <c r="H99" i="81"/>
  <c r="I99" i="81" s="1"/>
  <c r="H108" i="81"/>
  <c r="H120" i="81" s="1"/>
  <c r="F122" i="68"/>
  <c r="I9" i="81"/>
  <c r="I25" i="81"/>
  <c r="H40" i="81"/>
  <c r="F126" i="81"/>
  <c r="I126" i="81" s="1"/>
  <c r="H123" i="81"/>
  <c r="H126" i="81" s="1"/>
  <c r="I44" i="81"/>
  <c r="E9" i="81"/>
  <c r="F9" i="81" s="1"/>
  <c r="I11" i="81"/>
  <c r="E16" i="81"/>
  <c r="H31" i="81"/>
  <c r="I31" i="81" s="1"/>
  <c r="E40" i="81"/>
  <c r="F54" i="68" s="1"/>
  <c r="F44" i="81"/>
  <c r="H53" i="81"/>
  <c r="I53" i="81" s="1"/>
  <c r="I54" i="81"/>
  <c r="D63" i="81"/>
  <c r="F65" i="81"/>
  <c r="I65" i="81" s="1"/>
  <c r="I70" i="81"/>
  <c r="H75" i="81"/>
  <c r="I75" i="81" s="1"/>
  <c r="D92" i="81"/>
  <c r="F57" i="68"/>
  <c r="F123" i="81"/>
  <c r="I123" i="81" s="1"/>
  <c r="E42" i="81"/>
  <c r="F45" i="81"/>
  <c r="I45" i="81" s="1"/>
  <c r="E63" i="81"/>
  <c r="D16" i="81" l="1"/>
  <c r="F16" i="81" s="1"/>
  <c r="I16" i="81" s="1"/>
  <c r="D39" i="81"/>
  <c r="E53" i="68" s="1"/>
  <c r="E128" i="81"/>
  <c r="I64" i="81"/>
  <c r="H104" i="81"/>
  <c r="H128" i="81" s="1"/>
  <c r="I94" i="81"/>
  <c r="H105" i="81"/>
  <c r="F60" i="68"/>
  <c r="E118" i="81"/>
  <c r="H118" i="81" s="1"/>
  <c r="E56" i="68"/>
  <c r="D118" i="81"/>
  <c r="H42" i="81"/>
  <c r="D56" i="68"/>
  <c r="D128" i="81"/>
  <c r="H92" i="81"/>
  <c r="I92" i="81" s="1"/>
  <c r="I24" i="81"/>
  <c r="F17" i="81"/>
  <c r="I17" i="81" s="1"/>
  <c r="F120" i="81"/>
  <c r="I120" i="81"/>
  <c r="E54" i="68"/>
  <c r="E51" i="68" s="1"/>
  <c r="F104" i="81"/>
  <c r="I104" i="81" s="1"/>
  <c r="D57" i="68"/>
  <c r="C57" i="68" s="1"/>
  <c r="F27" i="81"/>
  <c r="I27" i="81" s="1"/>
  <c r="H63" i="81"/>
  <c r="H38" i="81"/>
  <c r="E38" i="81"/>
  <c r="F105" i="81"/>
  <c r="I105" i="81" s="1"/>
  <c r="F63" i="81"/>
  <c r="I63" i="81" s="1"/>
  <c r="F106" i="81"/>
  <c r="F92" i="81"/>
  <c r="H130" i="81"/>
  <c r="D103" i="81"/>
  <c r="D42" i="81"/>
  <c r="F42" i="81" s="1"/>
  <c r="I42" i="81" s="1"/>
  <c r="I106" i="81"/>
  <c r="H16" i="81"/>
  <c r="F46" i="81"/>
  <c r="I46" i="81" s="1"/>
  <c r="E130" i="81"/>
  <c r="F40" i="81"/>
  <c r="I40" i="81" s="1"/>
  <c r="D130" i="81"/>
  <c r="D250" i="68"/>
  <c r="F128" i="81" l="1"/>
  <c r="I128" i="81" s="1"/>
  <c r="E50" i="68"/>
  <c r="H103" i="81"/>
  <c r="I103" i="81" s="1"/>
  <c r="D129" i="81"/>
  <c r="F129" i="81" s="1"/>
  <c r="I129" i="81" s="1"/>
  <c r="F118" i="81"/>
  <c r="I118" i="81" s="1"/>
  <c r="C56" i="68"/>
  <c r="C53" i="68"/>
  <c r="D38" i="81"/>
  <c r="F38" i="81" s="1"/>
  <c r="I38" i="81" s="1"/>
  <c r="F39" i="81"/>
  <c r="I39" i="81" s="1"/>
  <c r="D50" i="68"/>
  <c r="D51" i="68"/>
  <c r="I130" i="81"/>
  <c r="F130" i="81"/>
  <c r="F50" i="68"/>
  <c r="F51" i="68"/>
  <c r="C54" i="68"/>
  <c r="F103" i="81"/>
  <c r="E127" i="81"/>
  <c r="H127" i="81"/>
  <c r="D127" i="81" l="1"/>
  <c r="F127" i="81" s="1"/>
  <c r="F250" i="68"/>
  <c r="E250" i="68"/>
  <c r="E254" i="68"/>
  <c r="I127" i="81" l="1"/>
  <c r="E76" i="68"/>
  <c r="H164" i="68"/>
  <c r="I164" i="68"/>
  <c r="J164" i="68"/>
  <c r="K164" i="68"/>
  <c r="L164" i="68"/>
  <c r="O164" i="68"/>
  <c r="C279" i="68" l="1"/>
  <c r="P281" i="68"/>
  <c r="P250" i="68"/>
  <c r="P249" i="68"/>
  <c r="P235" i="68"/>
  <c r="P234" i="68"/>
  <c r="P216" i="68" s="1"/>
  <c r="P202" i="68"/>
  <c r="P201" i="68"/>
  <c r="P187" i="68"/>
  <c r="P186" i="68"/>
  <c r="P167" i="68"/>
  <c r="P161" i="68"/>
  <c r="P143" i="68"/>
  <c r="P142" i="68"/>
  <c r="P141" i="68"/>
  <c r="P127" i="68"/>
  <c r="P126" i="68"/>
  <c r="P109" i="68"/>
  <c r="P108" i="68"/>
  <c r="P94" i="68"/>
  <c r="P93" i="68"/>
  <c r="P66" i="68"/>
  <c r="P31" i="68"/>
  <c r="P30" i="68"/>
  <c r="P29" i="68"/>
  <c r="C270" i="68" l="1"/>
  <c r="P272" i="68"/>
  <c r="C280" i="68"/>
  <c r="P168" i="68"/>
  <c r="C168" i="68" s="1"/>
  <c r="P237" i="68"/>
  <c r="P123" i="68"/>
  <c r="P147" i="68"/>
  <c r="P238" i="68"/>
  <c r="G281" i="68"/>
  <c r="P148" i="68"/>
  <c r="P236" i="68"/>
  <c r="P217" i="68" s="1"/>
  <c r="P169" i="68"/>
  <c r="P124" i="68"/>
  <c r="P300" i="68" l="1"/>
  <c r="P301" i="68"/>
  <c r="G272" i="68"/>
  <c r="P302" i="68" l="1"/>
  <c r="D238" i="68"/>
  <c r="I237" i="68"/>
  <c r="J237" i="68"/>
  <c r="K237" i="68"/>
  <c r="L237" i="68"/>
  <c r="O237" i="68"/>
  <c r="D237" i="68"/>
  <c r="C299" i="68" l="1"/>
  <c r="G238" i="68"/>
  <c r="C238" i="68" s="1"/>
  <c r="G237" i="68" l="1"/>
  <c r="C237" i="68" s="1"/>
  <c r="O281" i="68" l="1"/>
  <c r="I281" i="68"/>
  <c r="D281" i="68"/>
  <c r="L281" i="68"/>
  <c r="K281" i="68"/>
  <c r="H281" i="68"/>
  <c r="G278" i="68"/>
  <c r="D278" i="68"/>
  <c r="D259" i="68"/>
  <c r="D258" i="68"/>
  <c r="C253" i="68"/>
  <c r="L252" i="68"/>
  <c r="K252" i="68"/>
  <c r="N252" i="68" s="1"/>
  <c r="C252" i="68"/>
  <c r="G250" i="68"/>
  <c r="H249" i="68"/>
  <c r="G249" i="68"/>
  <c r="D245" i="68"/>
  <c r="G235" i="68"/>
  <c r="G234" i="68"/>
  <c r="G216" i="68" s="1"/>
  <c r="C232" i="68"/>
  <c r="C229" i="68"/>
  <c r="O221" i="68"/>
  <c r="N221" i="68"/>
  <c r="M221" i="68"/>
  <c r="L221" i="68"/>
  <c r="K221" i="68"/>
  <c r="J221" i="68"/>
  <c r="I221" i="68"/>
  <c r="H221" i="68"/>
  <c r="K216" i="68"/>
  <c r="H216" i="68" s="1"/>
  <c r="E214" i="68"/>
  <c r="H213" i="68"/>
  <c r="N213" i="68"/>
  <c r="H210" i="68"/>
  <c r="H207" i="68"/>
  <c r="F202" i="68"/>
  <c r="H204" i="68"/>
  <c r="N204" i="68"/>
  <c r="G202" i="68"/>
  <c r="D202" i="68"/>
  <c r="L201" i="68"/>
  <c r="K201" i="68"/>
  <c r="J201" i="68"/>
  <c r="I201" i="68"/>
  <c r="G201" i="68"/>
  <c r="D201" i="68"/>
  <c r="G187" i="68"/>
  <c r="G186" i="68"/>
  <c r="N195" i="68"/>
  <c r="M195" i="68"/>
  <c r="H192" i="68"/>
  <c r="N189" i="68"/>
  <c r="H189" i="68"/>
  <c r="E187" i="68"/>
  <c r="D187" i="68"/>
  <c r="L186" i="68"/>
  <c r="K186" i="68"/>
  <c r="J186" i="68"/>
  <c r="I186" i="68"/>
  <c r="E186" i="68"/>
  <c r="D186" i="68"/>
  <c r="L168" i="68"/>
  <c r="K168" i="68"/>
  <c r="J168" i="68"/>
  <c r="I168" i="68"/>
  <c r="G167" i="68"/>
  <c r="F167" i="68"/>
  <c r="E167" i="68"/>
  <c r="C166" i="68"/>
  <c r="C165" i="68"/>
  <c r="G161" i="68"/>
  <c r="D161" i="68"/>
  <c r="L147" i="68"/>
  <c r="K147" i="68"/>
  <c r="J147" i="68"/>
  <c r="I147" i="68"/>
  <c r="C144" i="68"/>
  <c r="G143" i="68"/>
  <c r="F143" i="68"/>
  <c r="E143" i="68"/>
  <c r="D143" i="68"/>
  <c r="G142" i="68"/>
  <c r="E142" i="68"/>
  <c r="D142" i="68"/>
  <c r="G141" i="68"/>
  <c r="E141" i="68"/>
  <c r="D141" i="68"/>
  <c r="C139" i="68"/>
  <c r="N138" i="68"/>
  <c r="H138" i="68"/>
  <c r="C138" i="68"/>
  <c r="C136" i="68"/>
  <c r="H135" i="68"/>
  <c r="C133" i="68"/>
  <c r="H132" i="68"/>
  <c r="C132" i="68"/>
  <c r="C130" i="68"/>
  <c r="H129" i="68"/>
  <c r="G127" i="68"/>
  <c r="E128" i="68"/>
  <c r="D127" i="68"/>
  <c r="H126" i="68"/>
  <c r="G126" i="68"/>
  <c r="D126" i="68"/>
  <c r="O123" i="68"/>
  <c r="L123" i="68"/>
  <c r="K123" i="68"/>
  <c r="J123" i="68"/>
  <c r="I123" i="68"/>
  <c r="G109" i="68"/>
  <c r="E109" i="68"/>
  <c r="E110" i="68" s="1"/>
  <c r="D109" i="68"/>
  <c r="H108" i="68"/>
  <c r="G108" i="68"/>
  <c r="D108" i="68"/>
  <c r="C106" i="68"/>
  <c r="G94" i="68"/>
  <c r="D94" i="68"/>
  <c r="H93" i="68"/>
  <c r="G93" i="68"/>
  <c r="D93" i="68"/>
  <c r="E86" i="68"/>
  <c r="E85" i="68"/>
  <c r="C85" i="68" s="1"/>
  <c r="L84" i="68"/>
  <c r="K84" i="68"/>
  <c r="G66" i="68"/>
  <c r="L65" i="68"/>
  <c r="K65" i="68"/>
  <c r="L62" i="68"/>
  <c r="K62" i="68"/>
  <c r="J62" i="68"/>
  <c r="L59" i="68"/>
  <c r="K59" i="68"/>
  <c r="J59" i="68"/>
  <c r="L56" i="68"/>
  <c r="K56" i="68"/>
  <c r="J56" i="68"/>
  <c r="L53" i="68"/>
  <c r="K53" i="68"/>
  <c r="J53" i="68"/>
  <c r="I50" i="68"/>
  <c r="F42" i="68"/>
  <c r="F27" i="68" s="1"/>
  <c r="K41" i="68"/>
  <c r="N41" i="68" s="1"/>
  <c r="J41" i="68"/>
  <c r="K35" i="68"/>
  <c r="J35" i="68"/>
  <c r="I35" i="68"/>
  <c r="I26" i="68" s="1"/>
  <c r="K32" i="68"/>
  <c r="J32" i="68"/>
  <c r="G31" i="68"/>
  <c r="G30" i="68"/>
  <c r="K29" i="68"/>
  <c r="J29" i="68"/>
  <c r="G29" i="68"/>
  <c r="O26" i="68"/>
  <c r="O300" i="68" s="1"/>
  <c r="L26" i="68"/>
  <c r="J17" i="68"/>
  <c r="C167" i="68" l="1"/>
  <c r="C84" i="68"/>
  <c r="I300" i="68"/>
  <c r="I302" i="68" s="1"/>
  <c r="C108" i="68"/>
  <c r="C27" i="68"/>
  <c r="F236" i="68"/>
  <c r="D124" i="68"/>
  <c r="O302" i="68"/>
  <c r="M210" i="68"/>
  <c r="K26" i="68"/>
  <c r="H237" i="68"/>
  <c r="H29" i="68"/>
  <c r="H62" i="68"/>
  <c r="G123" i="68"/>
  <c r="H123" i="68"/>
  <c r="H201" i="68"/>
  <c r="H65" i="68"/>
  <c r="M132" i="68"/>
  <c r="H168" i="68"/>
  <c r="K50" i="68"/>
  <c r="C235" i="68"/>
  <c r="C142" i="68"/>
  <c r="F245" i="68"/>
  <c r="H147" i="68"/>
  <c r="H186" i="68"/>
  <c r="G124" i="68"/>
  <c r="F201" i="68"/>
  <c r="N201" i="68" s="1"/>
  <c r="C234" i="68"/>
  <c r="G236" i="68"/>
  <c r="G217" i="68" s="1"/>
  <c r="E249" i="68"/>
  <c r="C250" i="68"/>
  <c r="H32" i="68"/>
  <c r="H41" i="68"/>
  <c r="M41" i="68" s="1"/>
  <c r="M138" i="68"/>
  <c r="C141" i="68"/>
  <c r="M189" i="68"/>
  <c r="C223" i="68"/>
  <c r="H252" i="68"/>
  <c r="M252" i="68" s="1"/>
  <c r="N237" i="68"/>
  <c r="J281" i="68"/>
  <c r="H53" i="68"/>
  <c r="L50" i="68"/>
  <c r="L300" i="68" s="1"/>
  <c r="H56" i="68"/>
  <c r="C255" i="68"/>
  <c r="E236" i="68"/>
  <c r="E217" i="68" s="1"/>
  <c r="H35" i="68"/>
  <c r="H59" i="68"/>
  <c r="H84" i="68"/>
  <c r="F206" i="68"/>
  <c r="F278" i="68"/>
  <c r="E257" i="68"/>
  <c r="C100" i="68"/>
  <c r="N132" i="68"/>
  <c r="E125" i="68"/>
  <c r="F146" i="68"/>
  <c r="C197" i="68"/>
  <c r="N210" i="68"/>
  <c r="F212" i="68"/>
  <c r="F215" i="68"/>
  <c r="C127" i="68"/>
  <c r="F128" i="68"/>
  <c r="C145" i="68"/>
  <c r="C146" i="68" s="1"/>
  <c r="F197" i="68"/>
  <c r="M213" i="68"/>
  <c r="C256" i="68"/>
  <c r="E281" i="68"/>
  <c r="C126" i="68"/>
  <c r="M126" i="68" s="1"/>
  <c r="D123" i="68"/>
  <c r="N129" i="68"/>
  <c r="C129" i="68"/>
  <c r="M129" i="68" s="1"/>
  <c r="F131" i="68"/>
  <c r="C134" i="68"/>
  <c r="N135" i="68"/>
  <c r="C135" i="68"/>
  <c r="M135" i="68" s="1"/>
  <c r="F137" i="68"/>
  <c r="G188" i="68"/>
  <c r="G200" i="68"/>
  <c r="D257" i="68"/>
  <c r="H17" i="68"/>
  <c r="J26" i="68"/>
  <c r="J50" i="68"/>
  <c r="N126" i="68"/>
  <c r="F134" i="68"/>
  <c r="N192" i="68"/>
  <c r="M192" i="68"/>
  <c r="F186" i="68"/>
  <c r="F200" i="68"/>
  <c r="C200" i="68"/>
  <c r="F187" i="68"/>
  <c r="M204" i="68"/>
  <c r="E201" i="68"/>
  <c r="E206" i="68"/>
  <c r="E202" i="68"/>
  <c r="N207" i="68"/>
  <c r="M207" i="68"/>
  <c r="F209" i="68"/>
  <c r="C212" i="68"/>
  <c r="D236" i="68"/>
  <c r="D217" i="68" s="1"/>
  <c r="D249" i="68"/>
  <c r="F249" i="68"/>
  <c r="N249" i="68" s="1"/>
  <c r="C254" i="68"/>
  <c r="F254" i="68"/>
  <c r="F257" i="68"/>
  <c r="M281" i="68"/>
  <c r="N281" i="68"/>
  <c r="F281" i="68"/>
  <c r="E245" i="68"/>
  <c r="C202" i="68" l="1"/>
  <c r="J300" i="68"/>
  <c r="J302" i="68" s="1"/>
  <c r="K300" i="68"/>
  <c r="K302" i="68" s="1"/>
  <c r="H26" i="68"/>
  <c r="C143" i="68"/>
  <c r="C296" i="68"/>
  <c r="L302" i="68"/>
  <c r="C278" i="68"/>
  <c r="C236" i="68"/>
  <c r="C275" i="68"/>
  <c r="E251" i="68"/>
  <c r="F203" i="68"/>
  <c r="M201" i="68"/>
  <c r="C123" i="68"/>
  <c r="F125" i="68"/>
  <c r="H50" i="68"/>
  <c r="E272" i="68"/>
  <c r="C245" i="68"/>
  <c r="M237" i="68"/>
  <c r="C257" i="68"/>
  <c r="C249" i="68"/>
  <c r="M249" i="68" s="1"/>
  <c r="C206" i="68"/>
  <c r="C209" i="68"/>
  <c r="C281" i="68"/>
  <c r="M123" i="68"/>
  <c r="F272" i="68"/>
  <c r="C242" i="68"/>
  <c r="C215" i="68"/>
  <c r="N186" i="68"/>
  <c r="C186" i="68"/>
  <c r="M186" i="68" s="1"/>
  <c r="C128" i="68"/>
  <c r="G239" i="68"/>
  <c r="E239" i="68"/>
  <c r="E203" i="68"/>
  <c r="F188" i="68"/>
  <c r="C187" i="68"/>
  <c r="N123" i="68"/>
  <c r="F251" i="68"/>
  <c r="D251" i="68"/>
  <c r="C124" i="68"/>
  <c r="C131" i="68"/>
  <c r="C137" i="68"/>
  <c r="F239" i="68" l="1"/>
  <c r="H300" i="68"/>
  <c r="H302" i="68" s="1"/>
  <c r="C251" i="68"/>
  <c r="C272" i="68"/>
  <c r="C203" i="68"/>
  <c r="C188" i="68"/>
  <c r="C125" i="68"/>
  <c r="C239" i="68" l="1"/>
  <c r="F83" i="68" l="1"/>
  <c r="C83" i="68"/>
  <c r="E73" i="68"/>
  <c r="C73" i="68" l="1"/>
  <c r="C178" i="68"/>
  <c r="C177" i="68"/>
  <c r="F70" i="68"/>
  <c r="C171" i="68"/>
  <c r="F73" i="68" l="1"/>
  <c r="F67" i="68"/>
  <c r="C70" i="68"/>
  <c r="C181" i="68"/>
  <c r="C172" i="68"/>
  <c r="C179" i="68"/>
  <c r="C174" i="68"/>
  <c r="E67" i="68"/>
  <c r="C105" i="68"/>
  <c r="C44" i="68"/>
  <c r="E170" i="68" l="1"/>
  <c r="C182" i="68"/>
  <c r="F104" i="68"/>
  <c r="N32" i="68"/>
  <c r="C175" i="68"/>
  <c r="C176" i="68" s="1"/>
  <c r="M29" i="68"/>
  <c r="N29" i="68"/>
  <c r="C97" i="68"/>
  <c r="C183" i="68"/>
  <c r="C99" i="68"/>
  <c r="C101" i="68" s="1"/>
  <c r="F101" i="68"/>
  <c r="C231" i="68"/>
  <c r="N65" i="68"/>
  <c r="M65" i="68"/>
  <c r="C96" i="68"/>
  <c r="G170" i="68"/>
  <c r="N93" i="68" l="1"/>
  <c r="C93" i="68"/>
  <c r="M168" i="68"/>
  <c r="M32" i="68"/>
  <c r="E104" i="68"/>
  <c r="F170" i="68"/>
  <c r="C225" i="68"/>
  <c r="F76" i="68"/>
  <c r="C76" i="68"/>
  <c r="C222" i="68"/>
  <c r="C224" i="68" s="1"/>
  <c r="E216" i="68"/>
  <c r="E218" i="68" s="1"/>
  <c r="C30" i="68"/>
  <c r="C31" i="68" s="1"/>
  <c r="C103" i="68"/>
  <c r="C94" i="68"/>
  <c r="C220" i="68"/>
  <c r="F221" i="68"/>
  <c r="N108" i="68"/>
  <c r="N168" i="68"/>
  <c r="F95" i="68"/>
  <c r="D230" i="68"/>
  <c r="C228" i="68"/>
  <c r="C230" i="68" s="1"/>
  <c r="D216" i="68"/>
  <c r="C219" i="68"/>
  <c r="F216" i="68" l="1"/>
  <c r="C216" i="68" s="1"/>
  <c r="M216" i="68" s="1"/>
  <c r="C221" i="68"/>
  <c r="C102" i="68"/>
  <c r="C104" i="68" s="1"/>
  <c r="C67" i="68"/>
  <c r="M108" i="68"/>
  <c r="C113" i="68"/>
  <c r="F113" i="68"/>
  <c r="C34" i="68"/>
  <c r="D218" i="68"/>
  <c r="E95" i="68"/>
  <c r="M93" i="68"/>
  <c r="F46" i="68"/>
  <c r="C45" i="68"/>
  <c r="C46" i="68" s="1"/>
  <c r="E43" i="68"/>
  <c r="C42" i="68"/>
  <c r="C43" i="68" s="1"/>
  <c r="E37" i="68"/>
  <c r="N216" i="68" l="1"/>
  <c r="C95" i="68"/>
  <c r="E28" i="68"/>
  <c r="D37" i="68"/>
  <c r="C36" i="68"/>
  <c r="F110" i="68"/>
  <c r="C109" i="68"/>
  <c r="C110" i="68" s="1"/>
  <c r="C226" i="68"/>
  <c r="C227" i="68" s="1"/>
  <c r="F227" i="68"/>
  <c r="F217" i="68"/>
  <c r="C217" i="68" l="1"/>
  <c r="F218" i="68"/>
  <c r="D28" i="68"/>
  <c r="C218" i="68" l="1"/>
  <c r="E155" i="68"/>
  <c r="G155" i="68"/>
  <c r="C156" i="68"/>
  <c r="D300" i="68"/>
  <c r="C159" i="68"/>
  <c r="C162" i="68"/>
  <c r="E300" i="68"/>
  <c r="C160" i="68"/>
  <c r="F155" i="68"/>
  <c r="C147" i="68" l="1"/>
  <c r="C161" i="68"/>
  <c r="N164" i="68"/>
  <c r="G149" i="68"/>
  <c r="C155" i="68"/>
  <c r="D155" i="68"/>
  <c r="C163" i="68"/>
  <c r="N147" i="68" l="1"/>
  <c r="M164" i="68"/>
  <c r="F149" i="68"/>
  <c r="M147" i="68"/>
  <c r="C152" i="68"/>
  <c r="E158" i="68" l="1"/>
  <c r="E301" i="68"/>
  <c r="E149" i="68" l="1"/>
  <c r="C157" i="68"/>
  <c r="D301" i="68"/>
  <c r="D149" i="68" l="1"/>
  <c r="C158" i="68"/>
  <c r="C148" i="68"/>
  <c r="C149" i="68" l="1"/>
  <c r="C261" i="68"/>
  <c r="N56" i="68" l="1"/>
  <c r="C87" i="68" l="1"/>
  <c r="C90" i="68"/>
  <c r="C91" i="68" l="1"/>
  <c r="C92" i="68" s="1"/>
  <c r="F92" i="68"/>
  <c r="F89" i="68" l="1"/>
  <c r="C88" i="68"/>
  <c r="C89" i="68" s="1"/>
  <c r="N84" i="68"/>
  <c r="M84" i="68"/>
  <c r="F86" i="68" l="1"/>
  <c r="C86" i="68" l="1"/>
  <c r="G285" i="68"/>
  <c r="G300" i="68" s="1"/>
  <c r="N53" i="68"/>
  <c r="E266" i="68" l="1"/>
  <c r="F290" i="68"/>
  <c r="C59" i="68"/>
  <c r="N59" i="68"/>
  <c r="C269" i="68"/>
  <c r="F269" i="68"/>
  <c r="C23" i="68"/>
  <c r="N62" i="68"/>
  <c r="M53" i="68"/>
  <c r="N50" i="68"/>
  <c r="F58" i="68"/>
  <c r="E55" i="68"/>
  <c r="M59" i="68" l="1"/>
  <c r="C50" i="68"/>
  <c r="M62" i="68"/>
  <c r="N258" i="68"/>
  <c r="M258" i="68"/>
  <c r="F260" i="68"/>
  <c r="E290" i="68"/>
  <c r="E260" i="68"/>
  <c r="C64" i="68"/>
  <c r="F64" i="68"/>
  <c r="F55" i="68"/>
  <c r="F18" i="68"/>
  <c r="C24" i="68"/>
  <c r="F19" i="68"/>
  <c r="C266" i="68"/>
  <c r="M56" i="68"/>
  <c r="E58" i="68"/>
  <c r="D58" i="68"/>
  <c r="C18" i="68" l="1"/>
  <c r="C17" i="68"/>
  <c r="M17" i="68" s="1"/>
  <c r="E287" i="68"/>
  <c r="C60" i="68"/>
  <c r="F61" i="68"/>
  <c r="O59" i="68"/>
  <c r="E52" i="68"/>
  <c r="C290" i="68"/>
  <c r="N17" i="68"/>
  <c r="C55" i="68"/>
  <c r="C260" i="68"/>
  <c r="F52" i="68"/>
  <c r="M50" i="68"/>
  <c r="C58" i="68"/>
  <c r="C61" i="68" l="1"/>
  <c r="C51" i="68"/>
  <c r="G286" i="68"/>
  <c r="G301" i="68" s="1"/>
  <c r="D52" i="68"/>
  <c r="E302" i="68"/>
  <c r="D302" i="68" l="1"/>
  <c r="C52" i="68"/>
  <c r="G302" i="68" l="1"/>
  <c r="D92" i="146"/>
  <c r="D99" i="146"/>
  <c r="F35" i="68" s="1"/>
  <c r="C35" i="68" l="1"/>
  <c r="M35" i="68" s="1"/>
  <c r="F26" i="68"/>
  <c r="N35" i="68"/>
  <c r="D153" i="146"/>
  <c r="D96" i="146"/>
  <c r="F99" i="146"/>
  <c r="I99" i="146" s="1"/>
  <c r="F37" i="68" s="1"/>
  <c r="C26" i="68" l="1"/>
  <c r="N26" i="68"/>
  <c r="N300" i="68" s="1"/>
  <c r="N302" i="68" s="1"/>
  <c r="F28" i="68"/>
  <c r="F300" i="68"/>
  <c r="O62" i="68"/>
  <c r="I96" i="146"/>
  <c r="C37" i="68" s="1"/>
  <c r="F96" i="146"/>
  <c r="D150" i="146"/>
  <c r="F150" i="146" s="1"/>
  <c r="I150" i="146" s="1"/>
  <c r="F153" i="146"/>
  <c r="I153" i="146" s="1"/>
  <c r="M26" i="68" l="1"/>
  <c r="M300" i="68" s="1"/>
  <c r="M302" i="68" s="1"/>
  <c r="C28" i="68"/>
  <c r="C300" i="68"/>
  <c r="F293" i="68" l="1"/>
  <c r="C293" i="68"/>
  <c r="F287" i="68" l="1"/>
  <c r="F301" i="68"/>
  <c r="F302" i="68" l="1"/>
  <c r="E307" i="68"/>
  <c r="C287" i="68"/>
  <c r="I99" i="173"/>
  <c r="I91" i="173"/>
  <c r="C302" i="68"/>
  <c r="I100" i="173"/>
  <c r="H99" i="173"/>
  <c r="C185" i="68"/>
  <c r="C170" i="68"/>
  <c r="E184" i="68"/>
  <c r="C184" i="68"/>
  <c r="C169" i="68"/>
  <c r="C301" i="68"/>
  <c r="H100" i="173"/>
  <c r="H91" i="173"/>
  <c r="H90" i="173"/>
  <c r="I90" i="173"/>
</calcChain>
</file>

<file path=xl/sharedStrings.xml><?xml version="1.0" encoding="utf-8"?>
<sst xmlns="http://schemas.openxmlformats.org/spreadsheetml/2006/main" count="5096" uniqueCount="2059">
  <si>
    <t xml:space="preserve"> "Жилище" </t>
  </si>
  <si>
    <t>№ п/п</t>
  </si>
  <si>
    <t>Перечень программных мероприятий</t>
  </si>
  <si>
    <t xml:space="preserve">Источники финансирования </t>
  </si>
  <si>
    <t>Процент исполнения от годового объема (%)</t>
  </si>
  <si>
    <t xml:space="preserve">Степень и результаты выполнения мероприятия </t>
  </si>
  <si>
    <t>Процент финансирования от годового объема (%)</t>
  </si>
  <si>
    <t>Причины невыполнения/ несвоевременного выполнения/ текущая стадия выполнения</t>
  </si>
  <si>
    <t>1</t>
  </si>
  <si>
    <t>1.</t>
  </si>
  <si>
    <t>1.1</t>
  </si>
  <si>
    <t>1.2</t>
  </si>
  <si>
    <t>2.</t>
  </si>
  <si>
    <t>2.1.</t>
  </si>
  <si>
    <t>3.</t>
  </si>
  <si>
    <t>Итого</t>
  </si>
  <si>
    <t>Средства бюджета Московской области</t>
  </si>
  <si>
    <t>3.1.</t>
  </si>
  <si>
    <t>Средства федерального бюджета</t>
  </si>
  <si>
    <t>Средства бюджета городского округа Мытищи</t>
  </si>
  <si>
    <t>Внебюджетные средства</t>
  </si>
  <si>
    <t>1.1.</t>
  </si>
  <si>
    <t>2.2.</t>
  </si>
  <si>
    <t xml:space="preserve">Итого по муниципальной программе </t>
  </si>
  <si>
    <t xml:space="preserve">"Развитие инженерной инфраструктуры и энергоэффективности" </t>
  </si>
  <si>
    <t>Подпрограмма 1 "Чистая вода"</t>
  </si>
  <si>
    <t>Подпрограмма 3 "Создание условий для обеспечения качественными коммунальными услугами"</t>
  </si>
  <si>
    <t>Подпрограмма 4 "Энергосбережение и повышение энергетической эффективности"</t>
  </si>
  <si>
    <t>Подпрограмма 8 "Обеспечивающая подпрограмма"</t>
  </si>
  <si>
    <t>1.2.</t>
  </si>
  <si>
    <t>1.3.</t>
  </si>
  <si>
    <t>1.3.1.</t>
  </si>
  <si>
    <t xml:space="preserve">"Развитие и функционирование дорожно-транспортного комплекса" </t>
  </si>
  <si>
    <t>Подпрограмма 1 "Пассажирский транспорт общего пользования"</t>
  </si>
  <si>
    <t>1.2.1</t>
  </si>
  <si>
    <t>Транспортное обслуживание мероприятий</t>
  </si>
  <si>
    <t>1.2.2</t>
  </si>
  <si>
    <t>Итого по подпрограмме 1</t>
  </si>
  <si>
    <t>Подпрограмма 2 "Дороги Подмосковья"</t>
  </si>
  <si>
    <t xml:space="preserve">Средства бюджета Московской области </t>
  </si>
  <si>
    <t>1.3</t>
  </si>
  <si>
    <t>1.3.2.</t>
  </si>
  <si>
    <t>1.4.</t>
  </si>
  <si>
    <t>1.4.1.</t>
  </si>
  <si>
    <t>1.5.</t>
  </si>
  <si>
    <t>1.5.1.</t>
  </si>
  <si>
    <t>1.5.2.</t>
  </si>
  <si>
    <t>Итого по подпрограмме 2</t>
  </si>
  <si>
    <t>"Формирование современной комфортной городской среды"</t>
  </si>
  <si>
    <t>2.1</t>
  </si>
  <si>
    <t>2.2</t>
  </si>
  <si>
    <t>Средства  бюджета городского округа Мытищи</t>
  </si>
  <si>
    <t xml:space="preserve">Муниципальная поддержка содержания и проведения ремонта МКД </t>
  </si>
  <si>
    <t>Итого по подпрограмме 3</t>
  </si>
  <si>
    <t>Итого по муниципальной программе</t>
  </si>
  <si>
    <t>1.6.</t>
  </si>
  <si>
    <t>муниципальной программы городского округа Мытищи</t>
  </si>
  <si>
    <t>Итого по подпрограмме 4</t>
  </si>
  <si>
    <t>Итого по подпрограмме 8</t>
  </si>
  <si>
    <t xml:space="preserve"> "Переселение граждан из аварийного жилищного фонда" </t>
  </si>
  <si>
    <t>1.1.1</t>
  </si>
  <si>
    <t>1.1.2</t>
  </si>
  <si>
    <t>Реконструкция водопроводной сети</t>
  </si>
  <si>
    <t>Подпрограмма 2 "Система водоотведения"</t>
  </si>
  <si>
    <t>1.3.1</t>
  </si>
  <si>
    <t>Предоставление субсидии управляющим организациям на проведение ремонта общего имущества МКД, в которых по состоянию на 01.07.2014 начислены, но не израсходованы денежные средства по статье капитального ремонта</t>
  </si>
  <si>
    <t>1.4</t>
  </si>
  <si>
    <t>1.5</t>
  </si>
  <si>
    <t>1.6</t>
  </si>
  <si>
    <t>2.1.1</t>
  </si>
  <si>
    <t>2.1.2</t>
  </si>
  <si>
    <t>Подпрограмма 5 "Финансовое обеспечение системы организации медицинской помощи"</t>
  </si>
  <si>
    <t>Мероприятие 2. Установление медицинским и фармацевтическим работникам медицинских организаций дополнительных гарантий и мер социальной поддержки</t>
  </si>
  <si>
    <t>Благоустройство парка культуры и отдыха</t>
  </si>
  <si>
    <t>Итого по разделу 3</t>
  </si>
  <si>
    <t>Итого по подпрограмме 5</t>
  </si>
  <si>
    <t xml:space="preserve">Приложение </t>
  </si>
  <si>
    <t>к постановлению администрации</t>
  </si>
  <si>
    <t xml:space="preserve">Свод </t>
  </si>
  <si>
    <t xml:space="preserve">финансирования муниципальных программ </t>
  </si>
  <si>
    <t xml:space="preserve">городского округа Мытищи </t>
  </si>
  <si>
    <t>Наименование программы</t>
  </si>
  <si>
    <t>Объем финансирования программных мероприятий, тыс. руб.</t>
  </si>
  <si>
    <t>Всего</t>
  </si>
  <si>
    <t>в том числе по источникам финансирования:</t>
  </si>
  <si>
    <t>местный бюджет</t>
  </si>
  <si>
    <t>федеральный бюджет</t>
  </si>
  <si>
    <t xml:space="preserve">областной бюджет </t>
  </si>
  <si>
    <t>внебюджетные источники</t>
  </si>
  <si>
    <t>Здравоохранение</t>
  </si>
  <si>
    <t xml:space="preserve">исполнение </t>
  </si>
  <si>
    <t>% исполнения</t>
  </si>
  <si>
    <t>Культура</t>
  </si>
  <si>
    <t>2.3</t>
  </si>
  <si>
    <t>2.4</t>
  </si>
  <si>
    <t>2.5</t>
  </si>
  <si>
    <t>Образование</t>
  </si>
  <si>
    <t>3.1</t>
  </si>
  <si>
    <t>3.2</t>
  </si>
  <si>
    <t>3.3</t>
  </si>
  <si>
    <t>3.4</t>
  </si>
  <si>
    <t>4.</t>
  </si>
  <si>
    <t>Социальная защита населения</t>
  </si>
  <si>
    <t>4.1</t>
  </si>
  <si>
    <t>4.2</t>
  </si>
  <si>
    <t>4.3</t>
  </si>
  <si>
    <t>4.4</t>
  </si>
  <si>
    <t>Финансирование не требуется</t>
  </si>
  <si>
    <t>4.5</t>
  </si>
  <si>
    <t>5.</t>
  </si>
  <si>
    <t>Спорт</t>
  </si>
  <si>
    <t>5.1</t>
  </si>
  <si>
    <t>5.2</t>
  </si>
  <si>
    <t>6.</t>
  </si>
  <si>
    <t xml:space="preserve">Развитие сельского хозяйства </t>
  </si>
  <si>
    <t>6.1</t>
  </si>
  <si>
    <t>6.2</t>
  </si>
  <si>
    <t>6.3</t>
  </si>
  <si>
    <t>6.4</t>
  </si>
  <si>
    <t>7.</t>
  </si>
  <si>
    <t xml:space="preserve">Экология и окружающая среда </t>
  </si>
  <si>
    <t>7.1</t>
  </si>
  <si>
    <t>7.2</t>
  </si>
  <si>
    <t>7.3</t>
  </si>
  <si>
    <t>8.</t>
  </si>
  <si>
    <t>Безопасность и обеспечение безопасности жизнедеятельности населения</t>
  </si>
  <si>
    <t>8.1</t>
  </si>
  <si>
    <t>8.2</t>
  </si>
  <si>
    <t>8.3</t>
  </si>
  <si>
    <t>8.4</t>
  </si>
  <si>
    <t>8.5</t>
  </si>
  <si>
    <t>8.6</t>
  </si>
  <si>
    <t>9.</t>
  </si>
  <si>
    <t>Жилище</t>
  </si>
  <si>
    <t>9.1</t>
  </si>
  <si>
    <t>9.2</t>
  </si>
  <si>
    <t>9.3</t>
  </si>
  <si>
    <t>9.4</t>
  </si>
  <si>
    <t>9.5</t>
  </si>
  <si>
    <t>9.6</t>
  </si>
  <si>
    <t>10.</t>
  </si>
  <si>
    <t>Развитие инженерной инфраструктуры и энергоэффективности</t>
  </si>
  <si>
    <t>10.1</t>
  </si>
  <si>
    <t>10.2</t>
  </si>
  <si>
    <t>10.3</t>
  </si>
  <si>
    <t>10.4</t>
  </si>
  <si>
    <t>11.</t>
  </si>
  <si>
    <t>Предпринимательство</t>
  </si>
  <si>
    <t>11.1</t>
  </si>
  <si>
    <t>11.2</t>
  </si>
  <si>
    <t>11.3</t>
  </si>
  <si>
    <t>11.4</t>
  </si>
  <si>
    <t>12.</t>
  </si>
  <si>
    <t>Управление имуществом и муниципальными финансами</t>
  </si>
  <si>
    <t>12.1</t>
  </si>
  <si>
    <t>12.2</t>
  </si>
  <si>
    <t>12.3</t>
  </si>
  <si>
    <t>12.4</t>
  </si>
  <si>
    <t>13.</t>
  </si>
  <si>
    <t>Развитие институтов гражданского общества, повышение эффективности местного самоуправления и реализации молодежной политики</t>
  </si>
  <si>
    <t>13.1</t>
  </si>
  <si>
    <t>13.2</t>
  </si>
  <si>
    <t>13.3</t>
  </si>
  <si>
    <t>13.4</t>
  </si>
  <si>
    <t>14.</t>
  </si>
  <si>
    <t>Развитие и функционирование дорожно-транспортного комплекса</t>
  </si>
  <si>
    <t>14.1</t>
  </si>
  <si>
    <t>14.2</t>
  </si>
  <si>
    <t>15.</t>
  </si>
  <si>
    <t>Цифровое муниципальное образование</t>
  </si>
  <si>
    <t>15.1</t>
  </si>
  <si>
    <t>15.2</t>
  </si>
  <si>
    <t>16.</t>
  </si>
  <si>
    <t>Архитектура и градостроительство</t>
  </si>
  <si>
    <t>16.1</t>
  </si>
  <si>
    <t>16.2</t>
  </si>
  <si>
    <t>16.3</t>
  </si>
  <si>
    <t>17.</t>
  </si>
  <si>
    <t>Формирование современной комфортной городской среды</t>
  </si>
  <si>
    <t>17.1</t>
  </si>
  <si>
    <t>17.2</t>
  </si>
  <si>
    <t>17.3</t>
  </si>
  <si>
    <t>18.</t>
  </si>
  <si>
    <t>Строительство объектов социальной инфраструктуры</t>
  </si>
  <si>
    <t>18.1</t>
  </si>
  <si>
    <t>18.2</t>
  </si>
  <si>
    <t>19.</t>
  </si>
  <si>
    <t>Переселение граждан из аварийного жилищного фонда</t>
  </si>
  <si>
    <t>19.1</t>
  </si>
  <si>
    <t>ИТОГО по муниципальным программам</t>
  </si>
  <si>
    <t xml:space="preserve">  </t>
  </si>
  <si>
    <t>"Культура"</t>
  </si>
  <si>
    <t>1.1.1.</t>
  </si>
  <si>
    <t>1.1.2.</t>
  </si>
  <si>
    <t xml:space="preserve">Мероприятие 1.2
Укрепление материально-технической базы и проведение текущего ремонта учреждений музеев, галерей
</t>
  </si>
  <si>
    <t>1.2.1.</t>
  </si>
  <si>
    <t>1.2.2.</t>
  </si>
  <si>
    <t xml:space="preserve">Средства федерального бюджета </t>
  </si>
  <si>
    <t>1.3.2</t>
  </si>
  <si>
    <t>1.3.3</t>
  </si>
  <si>
    <t>1.3.4</t>
  </si>
  <si>
    <t>3.1.1.</t>
  </si>
  <si>
    <t>3.1.2.</t>
  </si>
  <si>
    <t>3.1.3.</t>
  </si>
  <si>
    <t>3.1.4.</t>
  </si>
  <si>
    <t>3.1.5.</t>
  </si>
  <si>
    <t>3.2.</t>
  </si>
  <si>
    <t>3.2.1.</t>
  </si>
  <si>
    <t>3.2.2.</t>
  </si>
  <si>
    <t>3.2.3.</t>
  </si>
  <si>
    <t>3.2.4.</t>
  </si>
  <si>
    <t xml:space="preserve">Основное мероприятие 01.
Хранение, комплектование, учет и использование архивных документов в муниципальных архивах
</t>
  </si>
  <si>
    <t xml:space="preserve">Мероприятие 1.3.
Хранение, комплектование, учет и использование документов Архивного фонда Московской области и других архивов 
</t>
  </si>
  <si>
    <t>Итого по подпрограмме 7</t>
  </si>
  <si>
    <t xml:space="preserve">Основное мероприятие 01.
Создание условий для реализации полномочий органов местного самоуправления
</t>
  </si>
  <si>
    <t>"Образование"</t>
  </si>
  <si>
    <t>Подпрограмма 1 "Дошкольное образование"</t>
  </si>
  <si>
    <t>Средства бюджета Московской области:</t>
  </si>
  <si>
    <t xml:space="preserve">Мероприятие 02.02.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</si>
  <si>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 xml:space="preserve">Мероприятие 02.03. Финансовое обеспечение получения гражданами дошкольного образования в частных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</si>
  <si>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2.3.</t>
  </si>
  <si>
    <t xml:space="preserve">Мероприятие 02.04. Выплата компенсации родительской платы за присмотр и уход за детьми, осваивающими образовательные программы дошкольного образования в организациях Московской области, осуществляющих образовательную деятельность   </t>
  </si>
  <si>
    <t>2.4.</t>
  </si>
  <si>
    <t>2.5.</t>
  </si>
  <si>
    <t>Мероприятие 02.06. Укрепление материально-технической базы и проведение текущего ремонта учреждений дошкольного образования</t>
  </si>
  <si>
    <t>Мероприятие Р2.01. Государственная поддержка частных дошкольных образовательных организаций в Московской области с целью возмещения расходов на присмотр и уход, содержание имущества и арендную плату за использование помещений</t>
  </si>
  <si>
    <t xml:space="preserve">Мероприятие Р2.02.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</si>
  <si>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Подпрограмма 2 "Общее образование"</t>
  </si>
  <si>
    <t>Средства федерального бюджета:</t>
  </si>
  <si>
    <t>Организация подвоза учащихся сельских школ для участия в ЕГЭ и другие мероприятия</t>
  </si>
  <si>
    <t>Организация автобусных перевозок к месту учебы и обратно</t>
  </si>
  <si>
    <t>Организация питания обучающихся МБОУ ШОВЗ (завтрак и обед)</t>
  </si>
  <si>
    <t>Расходы на обеспечение деятельности (оказание услуг) муниципальных учреждений - общеобразовательные организации.</t>
  </si>
  <si>
    <t>Мероприятие 01.04. Укрепление материально-технической базы и проведение текущего ремонта общеобразовательных организаций</t>
  </si>
  <si>
    <t xml:space="preserve">Мероприятие 02.01. Реализация мер социальной поддержки и социального обеспечения детей-сирот и детей, оставшихся без попечения родителей, лиц из их числа в муниципальных и частных организациях в Московской области для детей-сирот и детей, оставшихся без попечения родителей         </t>
  </si>
  <si>
    <t xml:space="preserve">Мероприятие 03.02.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                              </t>
  </si>
  <si>
    <t xml:space="preserve">Мероприятие 03.04. 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                   </t>
  </si>
  <si>
    <t xml:space="preserve">Мероприятие 03.05. Оплата расходов,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                                                         </t>
  </si>
  <si>
    <t>4.1.</t>
  </si>
  <si>
    <t xml:space="preserve">Мероприятие Е1.04. Мероприятия по проведению капитального ремонта в муниципальных общеобразовательных организациях в Московской области    </t>
  </si>
  <si>
    <t xml:space="preserve">Подпрограмма 3 "Дополнительное образование, воспитание и психолого-социальное сопровождение детей" </t>
  </si>
  <si>
    <t xml:space="preserve">Мероприятие 03.01. Расходы на обеспечение деятельности (оказание услуг) муниципальных учреждений - организации дополнительного образования                                                 </t>
  </si>
  <si>
    <t>Подпрограмма 5 "Обеспечивающая подпрограмма"</t>
  </si>
  <si>
    <t>Мероприятия 01.02. Обеспечение деятельности прочих учреждений образования  (межшкольные учебные комбинаты, хозяйственные эксплуатационные конторы,  методические кабинеты)</t>
  </si>
  <si>
    <t>Мероприятие 01.03. Мероприятия в сфере образования</t>
  </si>
  <si>
    <t>Управление культуры администрации городского округа Мытищи</t>
  </si>
  <si>
    <t>Средства бюджета городского округа Мытищи:</t>
  </si>
  <si>
    <t>Всего:</t>
  </si>
  <si>
    <t xml:space="preserve">"Спорт" </t>
  </si>
  <si>
    <t>Подпрограмма 1 "Развитие физической культуры и спорта"</t>
  </si>
  <si>
    <t xml:space="preserve">Основное мероприятие 01. "Обеспечение условий для развития на территории муниципального образования физической культуры, школьного спорта и массового спорта" </t>
  </si>
  <si>
    <t>1.1.3</t>
  </si>
  <si>
    <t>1.1.4</t>
  </si>
  <si>
    <t>Подпрограмма 3. "Подготовка спортивного резерва"</t>
  </si>
  <si>
    <t>Мероприятие 2. Обеспечение членов спортивных сборных команд Московской области спортивной экипировкой</t>
  </si>
  <si>
    <t>Произведены расходы на оплату труда и начисления на выплаты по оплате труда, оплату налогов, коммунальных услуг и других текущих платежей. Проведено 223 мероприятий, приняли участие в 165 мероприятиях. Всего завоевали: 35-золотых, 4 - серебряных, 14 бронзовых медалей.</t>
  </si>
  <si>
    <t>-</t>
  </si>
  <si>
    <t>Основное мероприятие Р5. Федеральный проект "Спорт-норма жизни"</t>
  </si>
  <si>
    <t>Мероприятие Р5.1. Приобретение спортивного оборудования и инвентаря для приведения организаций спортивной подготовки в нормативное состояние</t>
  </si>
  <si>
    <t>В 2020 году финансирование не предусмотрено.</t>
  </si>
  <si>
    <t>"Архитектура и градостроительство"</t>
  </si>
  <si>
    <t>Основное мероприятие 1. Разработка и внесение изменений в документы территориального планирования муниципальных образований Московской области</t>
  </si>
  <si>
    <t>Проведение  публичных слушаний/общественных обсуждений по проекту генерального плана городского округа (проекту внесения изменений в генеральный план городского округа)</t>
  </si>
  <si>
    <t xml:space="preserve">В пределах средств, предусмотренных на основную деятельность исполнителя. </t>
  </si>
  <si>
    <t xml:space="preserve">Выполнение мероприятия 
планируется в 2021 году </t>
  </si>
  <si>
    <t>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(проекта внесения изменений в генеральный план городского округа)</t>
  </si>
  <si>
    <t>Итого по подпрограмме 2.</t>
  </si>
  <si>
    <t>Мероприятие 01.01. Проектирование и строительство дошкольных образовательных организаций</t>
  </si>
  <si>
    <t>Основное мероприятие 02. Организация строительства (реконструкции) объектов общего образования</t>
  </si>
  <si>
    <t>Мероприятие 02.02. Строительство (реконструкция) объектов общего образования за счет средств бюджетов муниципальных образований Московской области</t>
  </si>
  <si>
    <t>Основное мероприятие Е1. "Федеральный проект "Современная школа"</t>
  </si>
  <si>
    <t>5.1.</t>
  </si>
  <si>
    <t>5.2.</t>
  </si>
  <si>
    <t xml:space="preserve">Основное мероприятие 01.
Организация строительства (реконструкции) объектов физической культуры и спорта
</t>
  </si>
  <si>
    <t xml:space="preserve">Мероприятие 01.02.
Строительство (реконструкция) объектов физической культуры и спорта за счет средств бюджетов муниципальных образований Московской области
</t>
  </si>
  <si>
    <t>Приложение к муниципальной программе</t>
  </si>
  <si>
    <t xml:space="preserve"> "Строительство объектов социальной инфраструктуры"</t>
  </si>
  <si>
    <t>муниципальной программы городского округа Мытищи по объектам строительства, реконструкции и капитального ремонта</t>
  </si>
  <si>
    <t xml:space="preserve">    Муниципальный заказчик ___________________________________________________________</t>
  </si>
  <si>
    <t>Наименование объекта, адрес объекта (планируемые работы)</t>
  </si>
  <si>
    <t>Проектная мощность/ площадь ремонта</t>
  </si>
  <si>
    <t>Источники финансирования</t>
  </si>
  <si>
    <t>Фактически выполненные работы по этапам строительства, реконструкции, ремонта (выполнены ПИР, подготовлена ПСД, утверждена ПСД (заключение экспертизы, дата, номер), заключены контракты на СМР, выполнены работы по монтажу фундамента, возведен корпус здания (коробка – кирпичные (блочные)  стены, уложены плиты перекрытия и покрытия) и т. д.).</t>
  </si>
  <si>
    <t>Причины невыполнения/ несвоевременного выполнения</t>
  </si>
  <si>
    <t>План</t>
  </si>
  <si>
    <t>Факт</t>
  </si>
  <si>
    <t>10.5</t>
  </si>
  <si>
    <t>Подпрограмма 2 "Развитие мелиорации земель сельскохозяйственного назначения"</t>
  </si>
  <si>
    <t xml:space="preserve">Мероприятие 3    Организация похозяйственного учета на территории городского округа Мытищи </t>
  </si>
  <si>
    <t>Заключен Муниципальный контракт на проведение похозяйственного учета на сумму 225,0 тыс.руб. ПХУ проводен с 01 по 15 июля</t>
  </si>
  <si>
    <t>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t>
  </si>
  <si>
    <t>Осуществление мероприятий по снижению численности безнадзорных животных без владельцев на территории городского округа Мытищи</t>
  </si>
  <si>
    <t>Подпрограмма 7 "Экспорт продукции агропромышленного комплекса Московской области"</t>
  </si>
  <si>
    <t>"Социальная защита населения"</t>
  </si>
  <si>
    <t>Подпрограмма 1 "Социальная поддержка граждан"</t>
  </si>
  <si>
    <t>Основное мероприятие 03. Предоставление мер социальной поддержки и субсидий по оплате жилого помещения и коммунальных услуг гражданам Российской Федерации, имеющим место жительства в Московской области</t>
  </si>
  <si>
    <t>Основное мероприятие 10. Проведение социально значимых мероприятий</t>
  </si>
  <si>
    <t>Основное мероприятие 18. Предоставление государственных гарантий муниципальным служащим, поощрение за муниципальную службу</t>
  </si>
  <si>
    <t>Основное мероприятие 19. Дополнительные меры социальной поддержки и социальной помощи гражданам</t>
  </si>
  <si>
    <t>4.1.1.</t>
  </si>
  <si>
    <t>Основное мероприятие 20.
Создание условий для поддержания здорового образа жизни</t>
  </si>
  <si>
    <t>Подпрограмма 2 "Доступная среда"</t>
  </si>
  <si>
    <t>1.1.3.</t>
  </si>
  <si>
    <t>1.1.4.</t>
  </si>
  <si>
    <t>1.1.5.</t>
  </si>
  <si>
    <t>Основное мероприятие 03. Повышение доступности и качества реабилитационных услуг (развитие системы реабилитации и социальной интеграции инвалидов)</t>
  </si>
  <si>
    <t>2.1.1.</t>
  </si>
  <si>
    <t>2.1.2.</t>
  </si>
  <si>
    <t>2.1.3.</t>
  </si>
  <si>
    <t>Подпрограмма 3 "Развитие системы отдыха и оздоровления детей"</t>
  </si>
  <si>
    <t>Основное мероприятие 05. Мероприятия по организации отдыха детей в каникулярное время, проводимые муниципальными образованиями Московской области</t>
  </si>
  <si>
    <t>Подпрограмма 8 "Развитие трудовых ресурсов и охраны труда"</t>
  </si>
  <si>
    <t>Основное мероприятие 01. Профилактика производственного травматизма</t>
  </si>
  <si>
    <t>Подпрограмма 9 "Развитие и поддержка социально ориентированных некоммерческих организаций"</t>
  </si>
  <si>
    <t>1. </t>
  </si>
  <si>
    <t>Основное мероприятие 01. Осуществление финансовой поддержки СО НКО</t>
  </si>
  <si>
    <t>Основное мероприятие 02. Осуществление имущественной, информационной и консультационной поддержки СО НКО</t>
  </si>
  <si>
    <t>Итого по подпрограмме 9</t>
  </si>
  <si>
    <t>Подпрограмма 1 "Охрана окружающей среды"</t>
  </si>
  <si>
    <t>Организация мероприятий по охране окружающей среды в границах городского округа</t>
  </si>
  <si>
    <t>Проведение исследований атмосферного воздуха и воды</t>
  </si>
  <si>
    <t>Подпрограмма 2 "Развитие водохозяйственного комплекса"</t>
  </si>
  <si>
    <t>Подпрограмма 4 "Развитие лесного хозяйства"</t>
  </si>
  <si>
    <t>"Предпринимательство"</t>
  </si>
  <si>
    <t>2</t>
  </si>
  <si>
    <t>Мероприятие 7.5.1                                   Мониторинг динамики размера заработной платы на действующих предприятиях</t>
  </si>
  <si>
    <t>Подпрограмма 2 "Развитие конкуренции"</t>
  </si>
  <si>
    <t>Основное мероприятие 04.                        Реализация комплекса мер по содействию развитию конкуренции</t>
  </si>
  <si>
    <t>Основное мероприятие 02                                      Реализация механизмов муниципальной поддержки субъектов малого и среднего предпринимательства</t>
  </si>
  <si>
    <t>3</t>
  </si>
  <si>
    <t>"Безопасность и обеспечение безопасности жизнедеятельности населения"</t>
  </si>
  <si>
    <t>Подпрограмма 1. "Профилактика преступлений и иных правонарушений"</t>
  </si>
  <si>
    <t>Основное мероприятие 01.
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t>
  </si>
  <si>
    <t>Мероприятие 1.1. Проведение мероприятий по профилактике терроризма</t>
  </si>
  <si>
    <t>Мероприятие 1.2. Приобретение оборудования (материалов), наглядных пособий и оснащения для использования при проведении тренировок на объектах с массовым пребыванием людей</t>
  </si>
  <si>
    <t>Мероприятие 1.3. Оборудование социально-значимых объектов инженерно-техническими сооружениями, обеспечивающими контроль доступа или блокирование несанкционированного доступа, контроль и оповещение о возникновении угроз</t>
  </si>
  <si>
    <t>Мероприятие 1.3.1. Физическая охрана объектов администрации городского округа Мытищи</t>
  </si>
  <si>
    <t>Мероприятие 1.3.2. Техническое обслуживание и реагирование на срабатывание систем тревожной и охранной сигнализаций, в зданиях и помещениях Администрации городского округа Мытищи Московской области</t>
  </si>
  <si>
    <t>Мероприятие 1.3.3. Устройство, обслуживание и ремонт системы видеонаблюдения, контроля доступа, средств тревожной, охранной, пожарной сигнализации в административных зданиях Администрации городского округа и объектов социальной сферы</t>
  </si>
  <si>
    <t>Мероприятие 1.3.4. Изготовление пропусков на автомобили</t>
  </si>
  <si>
    <t xml:space="preserve">Основное мероприятие 02.
Обеспечение деятельности общественных объединений правоохранительной направленности
</t>
  </si>
  <si>
    <t>Мероприятие 2.1. Проведение мероприятий по привлечению граждан, принимающих участие в деятельности народных дружин</t>
  </si>
  <si>
    <t xml:space="preserve">Мероприятие 2.2. Материальное стимулирование народных дружинников </t>
  </si>
  <si>
    <t>Мероприятие 2.3. Материально-техническое обеспечение деятельности народных дружин</t>
  </si>
  <si>
    <t>2.3.1.</t>
  </si>
  <si>
    <t>Мероприятие 2.3.1. Создание условий для деятельности добровольных народных дружин</t>
  </si>
  <si>
    <t>Мероприятие 2.4. Проведение мероприятий по обеспечению правопорядка и безопасности граждан</t>
  </si>
  <si>
    <t>Мероприятие 2.5. Осуществление мероприятий по обучению народных дружинников</t>
  </si>
  <si>
    <t>В пределах средств на основную деятельность</t>
  </si>
  <si>
    <t>Основное мероприятие 03. Реализация мероприятий по обеспечению общественного порядка и общественной безопасности, профилактике проявлений экстремизма на территории муниципального образования Московской области</t>
  </si>
  <si>
    <t>Мероприятие 3.3.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t>
  </si>
  <si>
    <t>Мероприятие 3.3.2. Проведение мероприятий, направленных на профилактику проявлений экстремизма, развитие и укрепление толерантности в молодежной среде, в т.ч., посвященных Дню солидарности в борьбе с терроризмом</t>
  </si>
  <si>
    <t>Мероприятие 3.3.3. Изготовление печатной продукции на тематику профилактики терроризма и экстремизма</t>
  </si>
  <si>
    <t>Мероприятие 3.4. Проведение мероприятий по профилактике экстремизма</t>
  </si>
  <si>
    <t>Мероприятие 3.4.1. Профилактика распространения радикализма в спортивной сфере, в том числе в спортивных школах  и клубах, а так же проникновения приверженцев экстремистской идеологии в тренерско-преподавательский состав</t>
  </si>
  <si>
    <t>3.3.</t>
  </si>
  <si>
    <t>3.3.1.</t>
  </si>
  <si>
    <t>3.3.2.</t>
  </si>
  <si>
    <t>Мероприятие 3.5.2. Профилактика межнациональных (межэтнических) конфликтов</t>
  </si>
  <si>
    <t>3.4.</t>
  </si>
  <si>
    <t>Мероприятие 3.6 Организация и проведение информационно-пропагандистских мероприятий по разъяснению сущности терроризма и его общественной опасности, а также формирование у граждан неприятия идеологии терроризма</t>
  </si>
  <si>
    <t>3.5.</t>
  </si>
  <si>
    <t>Мероприятие 3.7 Проведение капитального ремонта (ремонта) зданий (помещений), находящихся в собственности муниципальных образований Московской области, в целях размещения подразделений Главного следственного управления Следственного комитета Российской Федерации по Московской области</t>
  </si>
  <si>
    <t>4</t>
  </si>
  <si>
    <t>4.2.</t>
  </si>
  <si>
    <t>4.3.</t>
  </si>
  <si>
    <t>4.3.1.</t>
  </si>
  <si>
    <t>4.4.</t>
  </si>
  <si>
    <t xml:space="preserve">Основное мероприятие 05.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 медицинских осмотров призывников в Военном комиссариате Московской области
</t>
  </si>
  <si>
    <t>Мероприятие 5.1. Профилактика наркомании и токсикомании, проведение ежегодных медицинских осмотров школьников и студентов, обучающихся в  образовательных организациях Московской области, с целью раннего выявления незаконного потребления  наркотических средств и психотропных веществ</t>
  </si>
  <si>
    <t>5.1.1.</t>
  </si>
  <si>
    <t>5.1.2.</t>
  </si>
  <si>
    <t>5.1.3.</t>
  </si>
  <si>
    <t>5.1.4.</t>
  </si>
  <si>
    <t>5.1.5.</t>
  </si>
  <si>
    <t>5.1.6.</t>
  </si>
  <si>
    <t>5.1.7.</t>
  </si>
  <si>
    <t>6.1.</t>
  </si>
  <si>
    <t xml:space="preserve">Основное мероприятие 07. Развитие похоронного дела на территории Московской области
</t>
  </si>
  <si>
    <t>7.1.</t>
  </si>
  <si>
    <t xml:space="preserve">Мероприятие 7.1. Возмещение специализированной службе по вопросам похоронного дела стоимости услуг по погребению умерших в части, превышающей размер возмещения, установленный законодательством РФ и МО                    </t>
  </si>
  <si>
    <t>7.2.</t>
  </si>
  <si>
    <t>Мероприятие 7.2. Расходы на обеспечение деятельности (оказание услуг) в сфере похоронного дела</t>
  </si>
  <si>
    <t>7.3.</t>
  </si>
  <si>
    <t>Мероприятие 7.4. Зимние и летние работы по содержанию мест захоронений, текущий и капитальный ремонт основных фондов</t>
  </si>
  <si>
    <t>7.4.</t>
  </si>
  <si>
    <t>Мероприятие 7.7. Проведение инвентаризации мест захоронений</t>
  </si>
  <si>
    <t>Мероприятие 7.9. Осуществление переданных полномочий Московской области по транспортировке умерших в морг, включая погрузо-разгрузочные работы, с мест обнаружения или происшествия для проведения судебно-медицинской экспертизы</t>
  </si>
  <si>
    <t>Мероприятие 1.2. Создание и содержание курсов гражданской обороны</t>
  </si>
  <si>
    <t>Мероприятие 1.3. Оборудование учебно-консультационных пунктов для подготовки неработающего населения информационными стендами, оснащение УКП учебной литературой и видеотехникой</t>
  </si>
  <si>
    <t>Мероприятие 1.4. Подготовка населения в области гражданской обороны и действиям в чрезвычайных ситуациях. Пропаганда знаний в области ГО (изготовление и распространение памяток, листовок, аншлагов, баннеров и т.д.)</t>
  </si>
  <si>
    <t>Мероприятие 1.5. Проведение учений, соревнований, тренировок, смотров-конкурсов</t>
  </si>
  <si>
    <t>Мероприятие 1.7. 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(разработка, корректировка, всех Планов и т.д.)</t>
  </si>
  <si>
    <t>1.7.</t>
  </si>
  <si>
    <t>Мероприятие 1.8. Создание, содержание и организация деятельности аварийно-спасательных формирований на территории муниципального образования</t>
  </si>
  <si>
    <t>Мероприятие 1.8.1. Формирование и обеспечение деятельности аварийно-спасательной службы</t>
  </si>
  <si>
    <t>Мероприятие 1.8.2. Строительство легко возводимого помещения для организации водно-спасательного поста на муниципальной зоне отдыха</t>
  </si>
  <si>
    <t>Мероприятие 2.1. Осуществление мероприятий по обеспечению безопасности людей на водных объектах, охране их жизни и здоровья</t>
  </si>
  <si>
    <t>Мероприятие 2.1.1. Содержание и обслуживание спасательных постов со спасательным, водолазным, медицинским оборудованием, снаряжением (Новоалександрово, Новосельцево)</t>
  </si>
  <si>
    <t>Мероприятие 2.1.2. Водолазное обследование и очистка дна акваторий (Новоалександрово, Новосельцево, Большое Ивановское)</t>
  </si>
  <si>
    <t>2.1.4.</t>
  </si>
  <si>
    <t>Мероприятие 2.1.4. Организация спасения на водных объектах, расположенных в границах городского округа Мытищи</t>
  </si>
  <si>
    <t>2.1.5.</t>
  </si>
  <si>
    <t>Мероприятие 2.1.5. Приобретение спасательного и специального оборудования и снаряжения (буйки, поплавки, спасательные круги, жилеты)</t>
  </si>
  <si>
    <t>2.1.6.</t>
  </si>
  <si>
    <t>Мероприятие 2.1.6. Изготовление и установка знаков на тему безопасности людей на водных объектах</t>
  </si>
  <si>
    <t>Мероприятие 2.2. Создание, поддержание мест массового отдыха у воды (пляж, спасательный пост на воде, установление аншлагов)</t>
  </si>
  <si>
    <t>2.2.1.</t>
  </si>
  <si>
    <t>Мероприятие 2.2.1. Сбор, вывоз мусора с зон отдыха, подсыпка песка на береговые линии пляжных зон отдыха</t>
  </si>
  <si>
    <t xml:space="preserve">Основное мероприятие 03. Создание, содержание системно-аппаратного комплекса "Безопасный город" на территории Московской области
</t>
  </si>
  <si>
    <t>Мероприятие 3.1.1. Мониторинг объектов, расположенных на территории городского округа Мытищи, для дальнейшего включения в АПК "Безопасный город"</t>
  </si>
  <si>
    <t>Мероприятие 1.1. Содержание, поддержание в постоянной готовности к применению, модернизация систем информирования и оповещения населения при чрезвычайных ситуациях или об угрозе возникновения чрезвычайных ситуаций, военных действий</t>
  </si>
  <si>
    <t>Мероприятие 1.1.1. Создание и содержание автоматизированной системы оповещения населения при чрезвычайных ситуациях или об угрозе возникновения чрезвычайных ситуаций</t>
  </si>
  <si>
    <t>Мероприятие 1.1.2. Услуги по переносу и ремонту региональных систем оповещения  (РСО) на территории г.о. Мытищи</t>
  </si>
  <si>
    <t xml:space="preserve">Основное мероприятие 01. Повышение степени пожарной безопасности
</t>
  </si>
  <si>
    <t>Мероприятие 1.1. Оказание поддержки общественным объединениям пожарной охраны, социальное и экономическое стимулирование участия граждан и организаций в добровольной пожарной охране</t>
  </si>
  <si>
    <t>Мероприятие 1.1.1. Оказание поддержки общественным объединениям пожарной охраны, социальное и экономическое стимулирование участия граждан и организаций в добровольной пожарной охране</t>
  </si>
  <si>
    <t>Мероприятие 1.1.2. Материальное поощрение добровольных пожарных</t>
  </si>
  <si>
    <t>Мероприятие 1.1.4. Приобретение  экипировки для добровольных пожарных дружин</t>
  </si>
  <si>
    <t>Мероприятие 1.2. Содержание пожарных гидрантов, обеспечение их исправного состояния и готовности к забору воды в любое время года</t>
  </si>
  <si>
    <t>Мероприятие 1.2.1. Приобретение инвентаря для обеспечения первичных мер пожарной безопасности, в т.ч. мотопомп, рукавов</t>
  </si>
  <si>
    <t>Мероприятие 1.2.2. Обслуживание систем оповещения о пожаре (Сирены С-40)</t>
  </si>
  <si>
    <t>1.2.3.</t>
  </si>
  <si>
    <t>Мероприятие 1.2.3. Оборудование противопожарных полос (окос) по периметру сельских населенных пунктов, расположенных в лесных массивах</t>
  </si>
  <si>
    <t>1.2.4.</t>
  </si>
  <si>
    <t>Мероприятие 1.2.4. Оборудование звуковой сигнализацией сельских населенных пунктов для оповещения населения о пожаре</t>
  </si>
  <si>
    <t>Мероприятие 1.2.5. Покраска механических устройств подачи звуковых сигналов для оповещения при пожарах</t>
  </si>
  <si>
    <t>Мероприятие 1.3. Содержание пожарных водоемов и создание условий для забора воды из них в любое время года (обустройство подъездов с площадками с твердым покрытием для установки пожарных автомобилей)</t>
  </si>
  <si>
    <t xml:space="preserve">Мероприятие 1.3.1. Обслуживание (ограждение) пожарных емкостей в д. Бяконтово, д. Торфоболото, с. Троице-Сельцо, д. Поседкино, д. Сумороково, содержание пирсов и подъездных дорог к пожарным прудам </t>
  </si>
  <si>
    <t>Мероприятие 1.4. Установка и содержание автономных дымовых пожарных извещателей в местах проживания многодетных семей и семей, находящихся в трудной жизненной ситуации</t>
  </si>
  <si>
    <t>Мероприятие 1.5. Содержание в исправном состоянии средств обеспечения пожарной безопасности жилых и общественных зданий, находящихся в муниципальной собственности</t>
  </si>
  <si>
    <t>Мероприятие 1.6. Организация обучения населения мерам пожарной безопасности и пропаганда в области пожарной безопасности, содействие распространению пожарно-технических знаний</t>
  </si>
  <si>
    <t>Мероприятие 1.7. Дополнительные мероприятия в условиях особого противопожарного режима</t>
  </si>
  <si>
    <t>1.8.</t>
  </si>
  <si>
    <t>Мероприятие 1.8. Обеспечение связи и оповещения населения о пожаре</t>
  </si>
  <si>
    <t xml:space="preserve">Основное мероприятие 01. Организация накопления, хранения освежения и обслуживания запасов материально-технических, продовольственных, медицинских и иных средств в целях гражданской обороны
</t>
  </si>
  <si>
    <t>Мероприятие 1.1.1. Приобретение имущества гражданской обороны, в т. ч. стендов, плакатов и другой наглядной агитации приборов РХБЗ, приборов разведки и т.д.</t>
  </si>
  <si>
    <t>Мероприятие 1.1.2. Разработка и согласование Плана эвакуации населения г.о. Мытищи и г. Москвы</t>
  </si>
  <si>
    <t xml:space="preserve">Основное мероприятие 02. Обеспечение готовности защитных сооружений и других объектов гражданской обороны на территории муниципальных образований Московской области
</t>
  </si>
  <si>
    <t>Мероприятие 2.1. Создание и обеспечение готовности сил и средств гражданской обороны муниципального образования Московской области</t>
  </si>
  <si>
    <t>Мероприятие 2.2. Повышение степени готовности к использованию по предназначению защитных сооружений и других объектов гражданской обороны</t>
  </si>
  <si>
    <t xml:space="preserve">2.2.1. </t>
  </si>
  <si>
    <t>Мероприятие 2.2.1. Оценка состояния защитных сооружений гражданской обороны расположенных на территории городского округа Мытищи</t>
  </si>
  <si>
    <t>Мероприятие 2.3.1. Мероприятия по созданию, поддержанию и развитию учебно-консультационных пунктов по гражданской обороне и чрезвычайным ситуациям</t>
  </si>
  <si>
    <t>Подпрограмма 6. "Обеспечивающая подпрограмма"</t>
  </si>
  <si>
    <t>Мероприятие 1.2. Содержание оперативного персонала системы обеспечения вызова муниципальных экстренных оперативных служб по единому номеру 112, ЕДДС</t>
  </si>
  <si>
    <t>Мероприятие 1.2.1. Содержание оперативного персонала системы обеспечения вызова муниципальных экстренных оперативных служб по единому номеру 112, ЕДДС</t>
  </si>
  <si>
    <t>Произведена выплата заработной платы работникам.</t>
  </si>
  <si>
    <t>Мероприятие 1.2.2. Совершенствование и развитие системы обеспечения вызова муниципальных экстренных оперативных служб по единому номеру 112, ЕДДС</t>
  </si>
  <si>
    <t>Мероприятие 1.3. Проведение мероприятий по предупреждению и ликвидации последствий ЧС на территории муниципального образования</t>
  </si>
  <si>
    <t>Итого по подпрограмме 6</t>
  </si>
  <si>
    <t>"Управление имуществом и муниципальными финансами"</t>
  </si>
  <si>
    <t>Подпрограмма 1. "Развитие имущественного комплекса"</t>
  </si>
  <si>
    <t>Основное мероприятие 02. Управление имуществом, находящимся в муниципальной собственности, и выполнение кадастровых работ</t>
  </si>
  <si>
    <t>Мероприятие 2.1. Расходы, связанные с владением, пользованием и распоряжением имуществом, находящимся в муниципальной собственности городского округа</t>
  </si>
  <si>
    <t>Оплата услуг за начисление, взимание и учет платы за наем муниципального жилищного фонда</t>
  </si>
  <si>
    <t>Мероприятие 2.2. Взносы на капитальный ремонт общего имущества многоквартирных домов</t>
  </si>
  <si>
    <t>Основное мероприятие 03. Создание условий для реализации государственных полномочий в области земельных отношений</t>
  </si>
  <si>
    <t>Мероприятие 3.1. Осуществление государственных полномочий Московской области в области земельных отношений</t>
  </si>
  <si>
    <t>Основное мероприятие 07. Создание условий для реализации полномочий органов местного самоуправления</t>
  </si>
  <si>
    <t>Мероприятие 7.1. Обеспечение деятельности муниципальных органов в сфере земельно-имущественных отношений</t>
  </si>
  <si>
    <t>Подпрограмма 3. "Совершенствование муниципальной службы Московской области"</t>
  </si>
  <si>
    <t xml:space="preserve">Основное мероприятие 01.
Организация профессионального развития муниципальных служащих Московской области
</t>
  </si>
  <si>
    <t>Мероприятие 1.1. Организация и проведение мероприятий по обучению, переобучению, повышению квалификации и обмену опытом специалистов</t>
  </si>
  <si>
    <t>Подпрограмма 4. "Управление муниципальными финансами"</t>
  </si>
  <si>
    <t xml:space="preserve">Основное мероприятие 1. Проведение мероприятий в сфере формирования доходов местного бюджета </t>
  </si>
  <si>
    <t>Мероприятие 1.2. Осуществление мониторинга поступлений налоговых и неналоговых доходов местного бюджета</t>
  </si>
  <si>
    <t>Осуществлялся ежедневный и ежемесячный мониторинг поступлений налоговых и неналоговых доходов бюджета городского округа Мытищи.</t>
  </si>
  <si>
    <t>Мероприятие 1.3. 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t>
  </si>
  <si>
    <t>Формировался прогноз поступлений налоговых и неналоговых доходов в бюджет городского округа Мытищи с разбивкой по дням на предстоящий месяц.</t>
  </si>
  <si>
    <t>Мероприятие 1.4. Проведение работы с главными администраторами по представлению прогноза поступления доходов и аналитических материалов по исполнению бюджета</t>
  </si>
  <si>
    <t>Основное мероприятие 6. Управление муниципальным долгом</t>
  </si>
  <si>
    <t>Мероприятие 6.2. Обслуживание муниципального долга по коммерческим кредитам</t>
  </si>
  <si>
    <t xml:space="preserve">Основное мероприятие 1. 
Создание условий для реализации полномочий органов местного самоуправления
</t>
  </si>
  <si>
    <t>Мероприятие 1.1. Функционирование высшего должностного лица</t>
  </si>
  <si>
    <t>Мероприятие 1.2. Расходы на обеспечение деятельности администрации</t>
  </si>
  <si>
    <t>Мероприятие 1.5. Обеспечение деятельности финансового органа</t>
  </si>
  <si>
    <t>Мероприятие 1.6. Расходы на обеспечение деятельности (оказание услуг) муниципальных учреждений - централизованная бухгалтерия муниципального образования</t>
  </si>
  <si>
    <t>Мероприятие 1.7. Расходы на обеспечение деятельности (оказание услуг) муниципальных учреждений - обеспечение деятельности органов местного самоуправления</t>
  </si>
  <si>
    <t>Мероприятие 1.10. Взносы в общественные организации (Уплата членских взносов членами Совета муниципальных образований Московской области)</t>
  </si>
  <si>
    <t xml:space="preserve">Мероприятие 1.11. Материально-
техническое и организационное обеспечение деятельности старосты сельского населенного пункта
</t>
  </si>
  <si>
    <t>Мероприятие 1.15. Организация сбора статистических показателей</t>
  </si>
  <si>
    <t>"Развитие институтов гражданского общества, повышение эффективности местного самоуправления и реализации молодежной политики"</t>
  </si>
  <si>
    <t xml:space="preserve">1. </t>
  </si>
  <si>
    <t>1.1.5.1.</t>
  </si>
  <si>
    <t>1.1.5.2.</t>
  </si>
  <si>
    <t>1.1.5.3.</t>
  </si>
  <si>
    <t>1.1.6.</t>
  </si>
  <si>
    <t>1.5.3.</t>
  </si>
  <si>
    <t>1.5.3.1.</t>
  </si>
  <si>
    <t>1.5.3.2.</t>
  </si>
  <si>
    <t>"Цифровое муниципальное образование"</t>
  </si>
  <si>
    <t>Подпрограмма 1. "Снижение административных барьеров, повышение качества и доступности предоставления государственных и муниципальных услуг, в том числе на базе многофункциональных центров предоставления государственных и муниципальных услуг"</t>
  </si>
  <si>
    <t>Подпрограмма 2. "Развитие информационной и технологической инфраструктуры экосистемы цифровой экономики муниципального образования Московской области"</t>
  </si>
  <si>
    <t>Мероприятие 03.01. Обеспечение программными продуктами</t>
  </si>
  <si>
    <t>7.5.</t>
  </si>
  <si>
    <t>7.6.</t>
  </si>
  <si>
    <t>Мероприятие 02.05. Расходы на обеспечение деятельности (оказание услуг) муниципальных учреждений - дошкольные образовательные организации</t>
  </si>
  <si>
    <t>Мероприятие 01.03. Расходы на обеспечение деятельности (оказание услуг) муниципальных учреждений - общеобразовательные организации</t>
  </si>
  <si>
    <t>2.1.2.1</t>
  </si>
  <si>
    <t>2.1.2.2</t>
  </si>
  <si>
    <t>2.1.2.3</t>
  </si>
  <si>
    <t>2.1.2.4</t>
  </si>
  <si>
    <t>2.1.2.5</t>
  </si>
  <si>
    <t>Подпрограмма 1 "Развитие отраслей сельского хозяйства и перерабатывающей промышленности"</t>
  </si>
  <si>
    <t>Основное мероприятие 07.                Организация работ по поддержке и развитию промышленного потенциала.</t>
  </si>
  <si>
    <t>Мероприятие 3.5.1. Укрепление межнационального и межконфессионого согласия, поддержки и развитию языков и культуры народов Российской Федерации , проживающих на территории городского округа, реализации прав коренных малочисленных народов и других национальных меньшинств, обеспечению социальной и культурной адаптации мигрантов</t>
  </si>
  <si>
    <t>3.6.</t>
  </si>
  <si>
    <t xml:space="preserve">Основное мероприятие 01.
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
</t>
  </si>
  <si>
    <t>13.5</t>
  </si>
  <si>
    <t xml:space="preserve">Основное мероприятие 3.
Развитие первичной медико-санитарной помощи, а также системы раннего выявления заболеваний, патологических состояний и факторов риска их развития, включая проведение медицинских осмотров и диспансеризации населения.
</t>
  </si>
  <si>
    <t xml:space="preserve">Основное мероприятие 3.
Развитие мер социальной поддержки медицинских работников
</t>
  </si>
  <si>
    <t>Мероприятие 06.01. Внедрение и обеспечение функционирования модели персонифицированного финансирования дополнительного образования детей</t>
  </si>
  <si>
    <t>"Здравоохранение"</t>
  </si>
  <si>
    <t>Подпрограмма 1 "Профилактика заболеваний и формирование здорового образа жизни.
Развитие первичной медико-санитарной помощи"</t>
  </si>
  <si>
    <t>Подпрограмма 1 "Разработка Генерального плана развития городского округа"</t>
  </si>
  <si>
    <t>Подпрограмма  2 "Реализация политики пространственного развития городского округа"</t>
  </si>
  <si>
    <t>Подпрограмма 4 "Обеспечивающая подпрограмма"</t>
  </si>
  <si>
    <t>Подпрограмма 3 "Строительство (реконструкция) объектов образования"</t>
  </si>
  <si>
    <t>Подпрограмма 5 "Строительство (реконструкция) объектов физической культуры и спорта"</t>
  </si>
  <si>
    <t>"Строительство объектов социальной инфраструктуры"</t>
  </si>
  <si>
    <t xml:space="preserve">Мероприятие 3.2.
Информирование застрахованных лиц о видах, качестве и об условиях предоставления им медицинской помощи медицинскими организациями
</t>
  </si>
  <si>
    <t xml:space="preserve">Мероприятие 3.3.
Обеспечение жильем нуждающихся из числа привлеченных.
</t>
  </si>
  <si>
    <t xml:space="preserve">Итого по подпрограмме 4
</t>
  </si>
  <si>
    <t xml:space="preserve">Итого по подпрограмме 5
</t>
  </si>
  <si>
    <t xml:space="preserve">Мероприятие А1.02. Приобретение музыкальных инструментов для муниципальных организаций дополнительного образования Московской области, осуществляющих деятельность в сфере культуры                        </t>
  </si>
  <si>
    <t>Мероприятие 02.09. Создание и содержание дополнительных мест для детей в возрасте от 1,5 до 7 лет в организациях, осуществляющих присмотр и уход за детьми</t>
  </si>
  <si>
    <t>Учреждение реорганизовано на основании Постановлений администрации городского округа Мытищи Московской области от 07.02.2020 №428 и от 18.05.2020 №1485 в форме присоединения к МАУ ЦК "Подмосковье".</t>
  </si>
  <si>
    <t xml:space="preserve">1.2 </t>
  </si>
  <si>
    <t xml:space="preserve">Средства бюджета городского округа </t>
  </si>
  <si>
    <t>Мероприятие будет реализовано в последующие периоды.</t>
  </si>
  <si>
    <t>Реализация полномочий органов местного самоуправления.</t>
  </si>
  <si>
    <t xml:space="preserve">Обеспечение деятельности театрально-концертных учреждений. </t>
  </si>
  <si>
    <t>Обеспечение деятельности муниципальных музеев.</t>
  </si>
  <si>
    <t>Обеспечение деятельности муниципальных библиотек.</t>
  </si>
  <si>
    <t>Мероприятия, проведенные  в сфере культуры.</t>
  </si>
  <si>
    <t xml:space="preserve">Обеспечение деятельности муниципальных культурно-досуговых учреждений. </t>
  </si>
  <si>
    <t>Закупка оборудования и проведение текущего ремонта культурно-досуговых учреждений.</t>
  </si>
  <si>
    <t>Основное мероприятие Р2. Федеральный проект "Содействие занятости"</t>
  </si>
  <si>
    <t>Мероприятие  реализовано в иные периоды.</t>
  </si>
  <si>
    <t xml:space="preserve">Мероприятие Е1.05. Создание и обеспечение функционирования центров образования естественно - научной и технологической направленности  в общеобразовательных организациях, расположенных в сельской местности и малых городах                           </t>
  </si>
  <si>
    <t>Мероприятие 03.08. 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обучающимся по очной форме обучения (за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 кроме детей из многодетных семей)</t>
  </si>
  <si>
    <t>Подпрограмма 4 "Развитие профессионального искусства, гастрольно-концертной и культурно-досуговой деятельности, кинематографии Московской области"</t>
  </si>
  <si>
    <t xml:space="preserve">Подпрограмма 7 "Развитие архивного дела в Московской области" </t>
  </si>
  <si>
    <t>Проведение официальных физкультурно-оздоровительных и спортивных мероприятий.</t>
  </si>
  <si>
    <t xml:space="preserve">Основное мероприятие 02. 
Разработка и внесение изменений в документы территориального планирования муниципальных образований Московской области 
</t>
  </si>
  <si>
    <t xml:space="preserve">Мероприятие 02.01.
Проведение публичных слушаний/общественных обсуждений по проекту генерального плана городского округа (внесение изменений в генеральный план городского округа)
</t>
  </si>
  <si>
    <t xml:space="preserve">Мероприятие 02.02. 
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(внесение изменений в генеральный план городского округа)
</t>
  </si>
  <si>
    <t xml:space="preserve">Мероприятие 02.03.
Обеспечение утверждения администрацией муниципального образования Московской области карты планируемого размещения объектов местного значения
</t>
  </si>
  <si>
    <t xml:space="preserve">Основное мероприятие 03. 
Разработка и внесение изменений в документы градостроительного зонирования муниципальных образований Московской области 
</t>
  </si>
  <si>
    <t xml:space="preserve">Мероприятие 03.01. 
Обеспечение проведения публичных  слушаний/ общественных обсуждений по проекту Правил землепользования и застройки городского округа (внесение изменений в Правила землепользования и застройки городского округа)
</t>
  </si>
  <si>
    <t>Основное мероприятие 04. Обеспечение разработки и внесение изменений в нормативы градостроительного проектирования городского округа</t>
  </si>
  <si>
    <t xml:space="preserve">Мероприятие 04.01. Разработка 
и внесение изменений
в нормативы градостроительного проектирования городского округа
</t>
  </si>
  <si>
    <t>Основное мероприятие 03. Финансовое обеспечение выполнения отдельных государственных полномочий в сфере архитектуры и градостроительства, переданных органами местного самоуправления муниципальных образований Московской области</t>
  </si>
  <si>
    <t>Основное мероприятие 04. Обеспечение мер по  ликвидации  самовольных, недостроенных и аварийных объектов  на территории муниципального образования Московской области</t>
  </si>
  <si>
    <t>Мероприятие 04.01. Ликвидация  самовольных, недостроенных и аварийных объектов  на территории муниципального образования Московской области</t>
  </si>
  <si>
    <t xml:space="preserve">Основное мероприятие 01. Создание условий для реализации полномочий органов местного самоуправления </t>
  </si>
  <si>
    <t xml:space="preserve">Мероприятие 01.01.01. Демонтаж выявленных некондиционных объектов и  рекламно-информационного оформления на территории городского округа </t>
  </si>
  <si>
    <t>Мероприятие 01.02.01. Автоматизация обеспечения градостроительной деятельности</t>
  </si>
  <si>
    <t>Мероприятие 01.02 Расходы на обеспечение деятельности (оказание услуг) в сфере архитектуры и градостроительства</t>
  </si>
  <si>
    <t>Мероприятие 01.01. Расходы на обеспечение деятельности (оказание услуг) муниципальных учреждений в области физической культуры и спорта</t>
  </si>
  <si>
    <t>Мероприятие 01.01.01. Обеспечение деятельности муниципального автономного учреждения "Спорт"</t>
  </si>
  <si>
    <t>Мероприятие 01.01.02. Обеспечение деятельности муниципального бюджетного учреждения "Центр физической культуры и спорта "Федоскино"</t>
  </si>
  <si>
    <t>Мероприятие 01.01.03. Обеспечение деятельности муниципального автономного учреждения "Спортсооружения"</t>
  </si>
  <si>
    <t>Мероприятие 01.01.04.Обеспечение деятельности муниципального автономного учреждения "Центр физической культуры и спорта "Олимпик"</t>
  </si>
  <si>
    <t>Мероприятие 01.02.01. Текущий ремонт, обустройство и  техническое переоснащение спортивных сооружений МАУ "Спортсооружения"</t>
  </si>
  <si>
    <t>Мероприятие 01.03. Организация проведения официальных физкультурно-оздоровительных и спортивных мероприятий</t>
  </si>
  <si>
    <t>Мероприятие 01.03.01. Проведение массовых, официальных физкультурных и спортивных мероприятий среди различных групп населения городского округа Мытищи по видам спорта в соответствии с ежегодно утвержденным календарным планом</t>
  </si>
  <si>
    <t>Мероприятие 01.03.02. Участие в соревнованиях различного уровня</t>
  </si>
  <si>
    <t>Мероприятие 01.03.03. Обучение физкультурно-спортивного актива</t>
  </si>
  <si>
    <t>Мероприятие 01.03.04. Стипендия главы городского округа Мытищи</t>
  </si>
  <si>
    <t>Мероприятие 01.04. Поддержка организаций (предприятий), не являющихся государственными (муниципальными) учреждениями, на реализацию проектов в сфере физической культуры и спорта</t>
  </si>
  <si>
    <t>Основное мероприятие 01. "Подготовка спортивного резерва"</t>
  </si>
  <si>
    <t>Мероприятие 01.01. Расходы на обеспечение деятельности (оказание услуг) муниципальных учреждений по подготовке спортивных команд и спортивного резерва</t>
  </si>
  <si>
    <t>Мероприятие 01.01.01. Обеспечение деятельности муниципального бюджетного учреждения "Спортивная школа "Авангард"</t>
  </si>
  <si>
    <t>Мероприятие 01.01.02. Обеспечение деятельности муниципального бюджетного учреждения "Спортивная школа олимпийского резерва по баскетболу"</t>
  </si>
  <si>
    <t>Мероприятие 01.01.03. Обеспечение деятельности муниципального бюджетного учреждения "Спортивная школа олимпийского резерва по плаванию"</t>
  </si>
  <si>
    <t>Мероприятие 01.01.04. Обеспечение деятельности муниципального автономного учреждения "Спортивная школа "ЦДЮС"</t>
  </si>
  <si>
    <t xml:space="preserve">Мероприятие 01.02.
Обеспечение членов спортивных сборных команд Московской области спортивной экипировкой
</t>
  </si>
  <si>
    <t xml:space="preserve">С 01.08.2020г. учреждение объединено с МАУ "Спортсооружения".  </t>
  </si>
  <si>
    <t>Основное мероприятие 01. Организация строительства (реконструкции) объектов дошкольного образования</t>
  </si>
  <si>
    <t>Мероприятие 01.03. Проектирование и строительство дошкольных образовательных организаций в целях синхронизации с жилой застройкой</t>
  </si>
  <si>
    <t>Не требуется финансирования</t>
  </si>
  <si>
    <t xml:space="preserve">Мероприятие 01.02. Закупка оборудования для дошкольных образовательных организаций муниципальных образований Московской области - победителей областного конкурса на присвоение статуса Региональной инновационной площадки Московской области          </t>
  </si>
  <si>
    <t>Мероприятие 01.04. Мероприятия по проведению капитального ремонта в муниципальных дошкольных образовательных организациях в Московской области</t>
  </si>
  <si>
    <t>Осуществляется координация решения организационных вопросов по обеспечению прав пострадавших граждан соинвесторов.</t>
  </si>
  <si>
    <t>Итого:</t>
  </si>
  <si>
    <t xml:space="preserve">
</t>
  </si>
  <si>
    <t xml:space="preserve">Мероприятие 02.01. 
Обеспечение мероприятий по переселению граждан </t>
  </si>
  <si>
    <t>Основное мероприятие F3. Обеспечение устойчивого сокращения непригодного для проживания жилищного фонда</t>
  </si>
  <si>
    <t xml:space="preserve">Мероприятие F3.01
Обеспечение мероприятий по переселению граждан из непригодного для проживания жилищного фонда, признанного аварийным до 01.01.2017. </t>
  </si>
  <si>
    <t>Произведены расходы на выплату заработной платы с начислениями, оплату услуг связи, чистку и замену ковровых покрытий, приобретение хозяйственных товаров, услуг по оформлению картин в багет.</t>
  </si>
  <si>
    <t xml:space="preserve">Произведены расходы на выплату заработной платы с начислениями, оплату услуг связи и содержание имущества, коммунальных услуг. </t>
  </si>
  <si>
    <t xml:space="preserve"> муниципальной программы городского округа Мытищи
 "Развитие сельского хозяйства" </t>
  </si>
  <si>
    <t>Основное мероприятие 01. 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t>
  </si>
  <si>
    <t>Мероприятие 01.02.
Проведение мероприятий по комплексной борьбе с борщевиком Сосновского</t>
  </si>
  <si>
    <t>Подпрограмма 4 "Обеспечение эпизоотического и ветеринарно - санитарного благополучия"</t>
  </si>
  <si>
    <t xml:space="preserve">Основное мероприятие 01. 
Обеспечение эпизоотического благополучия территории от заноса и распространения заразных, в том числе особо опасных болезней животных, включая африканскую чуму свиней
</t>
  </si>
  <si>
    <t xml:space="preserve">Мероприятие 01.01.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
</t>
  </si>
  <si>
    <t>Осуществление деятельности по обращению с животными без владельцев.</t>
  </si>
  <si>
    <t>Мероприятие Т2.01. 
Экспорт продукции агропромышленного комплекса</t>
  </si>
  <si>
    <t>Основное мероприятие 01. Проведение обследований состояния окружающей среды</t>
  </si>
  <si>
    <t xml:space="preserve">Мероприятие 01.01.
Проведение обследований состояния окружающей среды </t>
  </si>
  <si>
    <t>Мероприятие  01.04. Мероприятия по мониторингу качества атмосферного воздуха (установка автоматизированных постов наблюдения за атмосферным воздухом на территории жилой застройки муниципального образования и закрытых полигонах твердых коммунальных отходов; обслуживание автоматизированных постов наблюдения за атмосферным воздухом)</t>
  </si>
  <si>
    <t>Мероприятие 01.10. Расходы на очистку береговых зон водоемов</t>
  </si>
  <si>
    <t>Основное мероприятие 03. Вовлечение населения в экологические мероприятия</t>
  </si>
  <si>
    <t>Мероприятие 03.01.
Вовлечение населения в экологические мероприятия</t>
  </si>
  <si>
    <t>Мероприятие 03.02. Изготовление стендов, разъясняющих работу автоматизированных постов наблюдения за атмосферным воздухом; изготовление стендов и брошюр со справочной информацией по мониторингу окружающей среды</t>
  </si>
  <si>
    <t>Основное мероприятие 01. Обеспечение безопасности гидротехнических сооружений и проведение мероприятий по берегоукреплению</t>
  </si>
  <si>
    <t>Мероприятие 01.04.
Расходы на эксплуатацию гидротехнических сооружений, находящихся в собственности муниципального образования, включая разработку необходимой для эксплуатации документации</t>
  </si>
  <si>
    <t>Основное мероприятие 04. Ликвидация последствий засорения водных объектов</t>
  </si>
  <si>
    <t xml:space="preserve">Мероприятие 04.02.
Выполнение комплекса мероприятий по ликвидации последствий засорения водных объектов, находящихся в муниципальной собственности
</t>
  </si>
  <si>
    <t>Основное мероприятие 01. Осуществление отдельных полномочий в области лесных отношений</t>
  </si>
  <si>
    <t>Мероприятие 01.03.
Организация и проведение мероприятий в системе лесного хозяйства</t>
  </si>
  <si>
    <t>Мероприятие 01.04.
Организация и проведение акций по посадке леса</t>
  </si>
  <si>
    <t>Подпрограмма 5 "Региональная программа в области обращения с отходами, в том числе с твердыми коммунальными отходами"</t>
  </si>
  <si>
    <t>Основное мероприятие 01. Информирование населения об основных событиях социально-экономического развития и общественно-политической жизни</t>
  </si>
  <si>
    <t>Основное мероприятие 07. Организация создания и эксплуатации сети объектов наружной рекламы</t>
  </si>
  <si>
    <t>Основное мероприятие 07. Реализация практик инициативного бюджетирования на территории муниципальных образований Московской области</t>
  </si>
  <si>
    <t>Обеспечение деятельности муниципальных учреждений в сфере молодежной политики.</t>
  </si>
  <si>
    <t>Учреждение реорганизовано в 2020 г. на основании Постановления администрации городского округа Мытищи Московской области от 14.08.2020 №2561 в форме слияния в МБУ МУ "Импульс".</t>
  </si>
  <si>
    <t>1.5.4.</t>
  </si>
  <si>
    <t xml:space="preserve">Основное мероприятие 04. 
Корректировка списков кандидатов в присяжные заседатели федеральных судов общей юрисдикции в Российской Федерации
</t>
  </si>
  <si>
    <t>Основное мероприятие 06. Подготовка и проведение Всероссийской переписи населения</t>
  </si>
  <si>
    <t>Городской округ Мытищи не принимает участие по данному мероприятию в реализации федерального проекта "Социальная активность".</t>
  </si>
  <si>
    <t>13.6</t>
  </si>
  <si>
    <t>2.6</t>
  </si>
  <si>
    <t>Перекладка водопроводных сетей</t>
  </si>
  <si>
    <t xml:space="preserve">Итого </t>
  </si>
  <si>
    <t xml:space="preserve">Мероприятие 01.01
Организация в границах городского округа водоотведения
</t>
  </si>
  <si>
    <t>Мероприятие 01.10.
Установка, замена, поверка приборов учёта энергетических ресурсов на объектах бюджетной сферы</t>
  </si>
  <si>
    <t>Содержание и ремонт  колодцев</t>
  </si>
  <si>
    <t>Мероприятие 19.01.01
Оказание единовременной материальной помощи жителям городского округа Мытищи, оказавшимся в трудной жизненной и кризисной ситуациях</t>
  </si>
  <si>
    <t xml:space="preserve">Мероприятие 02.01.01
Создание безбарьерной среды в учреждениях культуры </t>
  </si>
  <si>
    <t>Мероприятие 02.01.02
Создание безбарьерной среды на спортивных объектах</t>
  </si>
  <si>
    <t>Мероприятие 02.01.03
Создание безбарьерной среды в учреждениях для подростков и молодежи</t>
  </si>
  <si>
    <t>Мероприятие 02.01.04
Занижение бордюрного камня при заезде с проезжей части на тротуар</t>
  </si>
  <si>
    <t>Мероприятие 02.01.05
Организация парковочных мест для инвалидов</t>
  </si>
  <si>
    <t>Мероприятие 02.04.01
Повышение доступности объектов образования</t>
  </si>
  <si>
    <t>Мероприятие 03.01.01
Выездные мероприятия в специализированных учреждениях</t>
  </si>
  <si>
    <t>Мероприятие 05.01.02
Организация отдыха и оздоровления детей и подростков в оздоровительных учреждениях военно-патриотической направленности</t>
  </si>
  <si>
    <t>Мероприятие 05.02.
Обеспечение бесплатными путевками в организации отдыха и оздоровления детей, находящихся в трудной жизненной ситуации, детей-инвалидов, а также бесплатным проездом на междугородном транспорте к месту нахождения санаторно-курортной организации и организации отдыха детей и их оздоровления и обратно</t>
  </si>
  <si>
    <t>Мероприятие 05.02.01 
Обеспечение путевками отдельных категорий детей городского округа Мытищи в организации отдыха детей и их оздоровления</t>
  </si>
  <si>
    <t>Мероприятие 05.03.
Компенсация стоимости путевок для детей из многодетных семей, детей-инвалидов и сопровождающего их лица, иных категорий лиц из числа детей, находящихся в трудной жизненной ситуации, 50-процентная компенсация стоимости путевок организациям и индивидуальным предпринимателям, состоящим на учете в налоговых органах Московской области</t>
  </si>
  <si>
    <t>Мероприятие 01.01. 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t>
  </si>
  <si>
    <t>Мероприятие 01.02.
Предоставление субсидии СО НКО в сфере социальной защиты населения</t>
  </si>
  <si>
    <t>Мероприятие 01.06.
Предоставление субсидии СО НКО, реализующим основные образовательные программы начального общего, основного общего и среднего общего образования в качестве основного вида деятельности</t>
  </si>
  <si>
    <t>внебюджетные средства</t>
  </si>
  <si>
    <t>Подпрограмма 7. "Развитие добровольничества (волонтерства) в Московской области"</t>
  </si>
  <si>
    <t>7.4</t>
  </si>
  <si>
    <t>Мероприятие 02.01. 
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t>
  </si>
  <si>
    <t>ПИР и обустройство велосипедных дорожек</t>
  </si>
  <si>
    <t>2.2.1</t>
  </si>
  <si>
    <t>2.2.2</t>
  </si>
  <si>
    <t>Содержание и ремонт объектов улично-дорожной сети.</t>
  </si>
  <si>
    <t>Обеспечение безопасности дорожного движения.</t>
  </si>
  <si>
    <t>2.4.1</t>
  </si>
  <si>
    <t>2.4.2</t>
  </si>
  <si>
    <t>2.4.3</t>
  </si>
  <si>
    <t>2.4.4</t>
  </si>
  <si>
    <t>2.4.5</t>
  </si>
  <si>
    <t>2.4.6</t>
  </si>
  <si>
    <t>2.4.7</t>
  </si>
  <si>
    <t>2.4.8</t>
  </si>
  <si>
    <t>Мероприятие 05.07 
Создание и обеспечение функционирования парковок (парковочных мест)</t>
  </si>
  <si>
    <t>2.5.1</t>
  </si>
  <si>
    <t>2.5.2</t>
  </si>
  <si>
    <t xml:space="preserve">Содержание и благоустройство парковочных мест. </t>
  </si>
  <si>
    <t xml:space="preserve">Деятельность учреждений культуры направлена на предотвращение, предупреждение негативных явлений в молодежной среде, профилактику национального экстремизма и формирование культуры межнационального общения, создание условий для эстетического воспитания и образования творческой самореализации, воспитания духовности, патриотизма, формирование здорового образа жизни и гражданской культуры населения, комплексного подхода к формированию толерантного отношения подростков и молодежи к гражданам любой национальности.   </t>
  </si>
  <si>
    <t>Мероприятие 5.2. Проведение антинаркотических мероприятий с использованием профилактических программ, одобренных Министерством образования Московской области</t>
  </si>
  <si>
    <t>5.3.</t>
  </si>
  <si>
    <t>Мероприятие 5.3. Обучение педагогов и волонтеров методикам проведения профилактических занятий с использованием программ, одобренных Министерством образования Московской области</t>
  </si>
  <si>
    <t>Мероприятие 5.5. Организация и проведение на территории городского округа антинаркотических месячников, приуроченных к Международному дню борьбы с наркоманией и наркобизнесом и к проведению в образовательных организациях социально-психологического и медицинского тестирования</t>
  </si>
  <si>
    <t>Мероприятие 7.3. Оформление земельных участков под кладбищами в муниципальную собственность, включая создание новых кладбищ</t>
  </si>
  <si>
    <t>Мероприятие 1.6. Создание резервов материальных ресурсов для ликвидации ЧС на территории муниципального образования</t>
  </si>
  <si>
    <t>1.8.1.</t>
  </si>
  <si>
    <t>1.8.2.</t>
  </si>
  <si>
    <t>Основное мероприятие 02. Выполнение мероприятий по безопасности населения на водных объектах, расположенных на территории муниципального образования Московской области</t>
  </si>
  <si>
    <t>Мероприятие 2.1.3. Проведение лабораторных исследований анализов воды, песка, почвы, земли и иловых осадков</t>
  </si>
  <si>
    <t>Подпрограмма 3. "Развитие и совершенствование систем оповещения и информирования населения муниципального образования  Московской области"</t>
  </si>
  <si>
    <t xml:space="preserve">Основное мероприятие 01. Создание, развитие и поддержание в постоянной готовности систем оповещения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 (происшествиях) на территории муниципального образования Московской области
</t>
  </si>
  <si>
    <t>Мероприятие 1.1.3. Содержание и ремонт систем информирования и оповещения при чрезвычайных ситуациях или об угрозе возникновения чрезвычайных ситуаций, военных действий</t>
  </si>
  <si>
    <t>Подпрограмма 4. "Обеспечение пожарной безопасности на территории муниципального образования Московской области"</t>
  </si>
  <si>
    <t>Мероприятие 2.3. Организация и выполнение мероприятий, предусмотренных планом гражданской обороны защиты населения муниципального образования Московской области (в том числе разработка Плана)</t>
  </si>
  <si>
    <t>Основное мероприятие 02. Создание многофункциональных индустриальных парков, технологических парков, промышленных площадок</t>
  </si>
  <si>
    <t xml:space="preserve">Мероприятие 02.01. Стимулирование инвестиционной деятельности муниципальных образований.
</t>
  </si>
  <si>
    <t>Мероприятие 02.02. Привлечение резидентов на территорию индустриальных парков, технопарков, промышленных
площадок на долгосрочной основе</t>
  </si>
  <si>
    <t xml:space="preserve">Мероприятие 02.03. Создание многофункциональных индустриальных парков, промышленных площадок, в том числе - развитие энергетической, инженерной и транспортной инфраструктуры; участие в выставочно-ярмарочных мероприятиях, форумах, направленных на повышение конкурентоспособности и инвестиционной привлекательности;
- организация работы с возможными участниками для заключения соглашений об участии сторон государственного-частного партнерства в реализации проектов; - формирование реестра реализуемых инвестиционных проектов, ввод информации в систему ЕАС ПИП.
</t>
  </si>
  <si>
    <t xml:space="preserve">Мероприятие 02.04. Заключение договоров купли-продажи (долгосрочной аренды) земельных участков/помещений для организации производственной деятельности
</t>
  </si>
  <si>
    <t xml:space="preserve">Мероприятие 02.05. Создание многофункциональных индустриальных парков, технопарков, промышленных площадок
</t>
  </si>
  <si>
    <t>Мероприятие 02.06. Поиск инвесторов, подготовка коммерческих предложений; организация мероприятий с презентацией муниципального образования; проведение личных встреч Главы с представителями бизнеса</t>
  </si>
  <si>
    <t>Мероприятие 07.01. Проведение мероприятий по погашению задолженности по выплате заработной платы в Московской области</t>
  </si>
  <si>
    <t>Мероприятие 07.02.                                              Проведение выставок вакансий.</t>
  </si>
  <si>
    <t>Мероприятие 07.03.                                                Создание новых рабочих мест за счет проводимых мероприятий направленных на расширение имеющихся производств.</t>
  </si>
  <si>
    <t>Мероприятие 07.05.                                                     Заключение трехстороннего соглашения об увеличении заработной платы.</t>
  </si>
  <si>
    <t xml:space="preserve">Осуществлен мониторинг предприятий округа с целью получения оперативной информации о заработной плате. </t>
  </si>
  <si>
    <t xml:space="preserve">Основное мероприятие 01. Реализация комплекса мер по развитию сферы закупок в соответствии с Федеральным законом № 44-ФЗ </t>
  </si>
  <si>
    <t>В целях повышения эффективности, при проведении конкурентных процедур, заказчики на основе контракта вправе привлекать специализированные организации.</t>
  </si>
  <si>
    <t>Основное мероприятие 02. Развитие конкурентной среды в рамках Федерального закона № 44-ФЗ</t>
  </si>
  <si>
    <t>Мероприятие 02.01. Информирование общественности о предполагаемых потребностях в товарах (работах, услугах) в рамках размещения информации об осуществлении закупок и проведении иных конкурентных процедур</t>
  </si>
  <si>
    <t>Проведена разъяснительная работа среди потенциальных участников закупок, имеющих положительный опыт работы на территории  муниципального образования, Московской области, для их привлечения к участию в закупках в целях расширения конкурентной среды и увеличения количества участников на торгах.</t>
  </si>
  <si>
    <t>Мероприятие 04.01. Формирование и изменение перечня рынков для содействия развитию конкуренции в муниципальном образовании Московской области</t>
  </si>
  <si>
    <t>Мероприятие 04.03. Проведение мониторинга состояния и развития конкурентной среды на рынках товаров, работ и услуг на территории муниципального образования Московской области и анализ его результатов</t>
  </si>
  <si>
    <t>4.5.</t>
  </si>
  <si>
    <t>Мероприятие 04.05. Информирование субъектов предпринимательской деятельности и потребителей товаров, работ и услуг о состоянии конкурентной среды и деятельности по содействию развитию конкуренции</t>
  </si>
  <si>
    <t>Мероприятие 02.01.                                         Частичная компенсация субъектам малого и среднего предпринимательства затрат на уплату первого взноса (аванса) при заключении договора лизинга</t>
  </si>
  <si>
    <t>Мероприятие 02.02.                                                    Частичная компенсация субъектам малого и среднего предпринимательства затрат, связанных с приобретением оборудования в целях создания и (или) развития либо модернизации производства товаров (работ, услуг)</t>
  </si>
  <si>
    <t>Мероприятие 2.2.2. Частичная компенсация субъектам малого и среднего предпринимательства затрат, связанных с приобретением оборудования в целях создания и (или) развития либо модернизации производства товаров (работ, услуг)</t>
  </si>
  <si>
    <t>Основное мероприятие 01.                      Развитие потребительского рынка и услуг на территории муниципального образования Московской области</t>
  </si>
  <si>
    <t>Мероприятие 01.01.                                                              Содействие вводу (строительству) новых современных объектов потребительского рынка и услуг</t>
  </si>
  <si>
    <t>Мероприятие 01.02.                                                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t>
  </si>
  <si>
    <t>Мероприятие 01.05. Разработка, согласование и утверждение в муниципальном образовании Московской области схем размещения нестационарных торговых объектов, а также демонтаж нестационарных торговых объектов, размещение которых не соответствует схеме размещения нестационарных торговых объектов</t>
  </si>
  <si>
    <t>Мероприятие 1.6. Создание условий для обеспечения жителей городского округа услугами связи, общественного питания, торговли и бытового обслуживания</t>
  </si>
  <si>
    <t>Мероприятие 1.6.2. Проведение конкурсов профессионального мастерства</t>
  </si>
  <si>
    <t>Мероприятие 1.6.3. Проведение мероприятий по развитию потребительского рынка</t>
  </si>
  <si>
    <t>Мероприятие 1.6.4. Демонтаж незаконно установленных торговых объектов на территории городского округа Мытищи</t>
  </si>
  <si>
    <t>Основное мероприятие 02. Развитие сферы общественного питания на территории муниципального образования Московской области</t>
  </si>
  <si>
    <t>Мероприятие 02.01. Содействие увеличению уровня обеспеченности населения муниципального образования Московской области предприятиями общественного питания</t>
  </si>
  <si>
    <t xml:space="preserve">Основное мероприятие 03. Развитие сферы бытовых услуг на территории муниципального образования Московской области
</t>
  </si>
  <si>
    <t>Мероприятие 03.01. Содействие увеличению уровня обеспеченности населения муниципального образования Московской области предприятиями бытового обслуживания</t>
  </si>
  <si>
    <t>Мероприятие 03.02. Развитие объектов дорожного и придорожного сервиса (автосервис, шиномонтаж, автомойка, автокомплекс, автотехцентр) на территории муниципального образования Московской области</t>
  </si>
  <si>
    <t>Средства бюджета городского округа  Мытищи</t>
  </si>
  <si>
    <t>На основании поступающих жалоб обращения в суд не направлялись.</t>
  </si>
  <si>
    <t xml:space="preserve">Оплата услуг ресурсоснабжающих организаций </t>
  </si>
  <si>
    <t>Ремонт муниципальных жилых (нежилых) помещений, в том числе замена сантехнического, газового и электрооборудования, установка ИПУ энергоресурсов, проведение дезинфекции, дезинсекции и дератизации, вывозу и утилизации бесхозяйного имущества и мусора</t>
  </si>
  <si>
    <t xml:space="preserve">Мероприятие 1.3. Комитеты и отраслевые управления при администрации </t>
  </si>
  <si>
    <t>Мероприятие 01.09. Взносы в уставной капитал муниципальных предприятий</t>
  </si>
  <si>
    <t>Средства Дорожного фонда Московской области</t>
  </si>
  <si>
    <t>Мероприятие 01.08
Приобретение коммунальной техники за счет местного бюджета</t>
  </si>
  <si>
    <t>,</t>
  </si>
  <si>
    <t xml:space="preserve">Мероприятие 01.14: 
Ремонт дворовых территорий за счет средств местного бюджета
</t>
  </si>
  <si>
    <t>Благоустройство общественных территорий</t>
  </si>
  <si>
    <t>1.7</t>
  </si>
  <si>
    <t>1.8</t>
  </si>
  <si>
    <t>Мероприятия 01.20 
Реализация мероприятий по благоустройству территории прилегающих к железнодорожным станциям</t>
  </si>
  <si>
    <t>1.9</t>
  </si>
  <si>
    <t>Мероприятие 01.21 
Ямочный ремонт асфальтового покрытия дворовых территорий</t>
  </si>
  <si>
    <t>1.10</t>
  </si>
  <si>
    <t>Мероприятия 01.25 
Создание и ремонт пешеходных коммуникаций</t>
  </si>
  <si>
    <t>Благоустройство Центрального парка культуры и отдыха.</t>
  </si>
  <si>
    <t>Благоустройство территории Центрального парка культуры и отдыха в городском округе Мытищи Московской области (этап 1), по адресу: Московская область, г. Мытищи, ул. Мира, 2А с 13</t>
  </si>
  <si>
    <t xml:space="preserve">Мероприятие 01.01: 
Содержание, ремонт объектов благоустройства, в т.ч. озеленение территорий
</t>
  </si>
  <si>
    <t xml:space="preserve">Средства бюджета городского округа Мытищи
</t>
  </si>
  <si>
    <t>Мероприятие 01.03:
Организация благоустройства территории городского округа в части ремонта асфальтового покрытия дворовых территорий</t>
  </si>
  <si>
    <t xml:space="preserve">Мероприятие 01.04:
Расходы на обеспечение деятельности (оказание услуг) муниципальных учреждений в сфере благоустройства
</t>
  </si>
  <si>
    <t xml:space="preserve">Мероприятие 01.06:
Вывоз навалов мусора и снега
</t>
  </si>
  <si>
    <t xml:space="preserve">Средства бюджета городского округа Мытищи </t>
  </si>
  <si>
    <t>Содержание и ремонт многоквартирных домов.</t>
  </si>
  <si>
    <t xml:space="preserve">Основное мероприятие 02.
 Создание благоприятных условий для проживания граждан в многоквартирных домах, расположенных на территории Московской области
</t>
  </si>
  <si>
    <t xml:space="preserve">Проведение капитального ремонта многоквартирных домов </t>
  </si>
  <si>
    <t>Проведение ремонта многоквартирных домов.</t>
  </si>
  <si>
    <t>Срочный ремонт общего имущества многоквартирных домов</t>
  </si>
  <si>
    <t>Ремонт жилищного фонда с высоким уровнем износа</t>
  </si>
  <si>
    <t xml:space="preserve">Возмещение убытков безнадежных к взысканию долгов за предоставленные жилищно-коммунальные услуги в муниципальном жилищном фонде или фонде, переходящем из частного жилищного фонда в муниципальный </t>
  </si>
  <si>
    <t>Подпрограмма 2. "Снижение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t>
  </si>
  <si>
    <t>Подпрограмма 5. "Обеспечение мероприятий гражданской обороны на территории муниципального образования Московской области"</t>
  </si>
  <si>
    <t xml:space="preserve">ПИР, строительство и реконструкция дорог
</t>
  </si>
  <si>
    <t xml:space="preserve">ПИР, строительство и реконструкция иных объектов дорожно-мостового хозяйства
</t>
  </si>
  <si>
    <t xml:space="preserve">Мероприятие 05.01. 
Софинансирование работ по капитальному ремонту и ремонту автомобильных дорог общего пользования местного значения </t>
  </si>
  <si>
    <t>Мероприятие реализовано в 2020 году.</t>
  </si>
  <si>
    <t>Основное мероприятие 01. Организация и проведение мероприятий по гражданско-патриотическому и духовно-нравственному воспитанию молодежи, а также по вовлечению молодежи в международное, межрегиональное и межмуниципальное сотрудничество</t>
  </si>
  <si>
    <t>Основное мероприятие 01.
Реализация общесистемных мер по повышению качества и доступности государственных и муниципальных услуг на территории муниципального образования</t>
  </si>
  <si>
    <t xml:space="preserve">Основное мероприятие 02. 
Организация деятельности многофункциональных центров предоставления государственных и муниципальных услуг
</t>
  </si>
  <si>
    <t>Мероприятие 02.02. Софинансирование расходов на организацию деятельности многофункциональных центров предоставления государственных и муниципальных услуг</t>
  </si>
  <si>
    <t>Основное мероприятие 03.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t>
  </si>
  <si>
    <t>Основное мероприятие 01. Информационная инфраструктура</t>
  </si>
  <si>
    <t xml:space="preserve">Произведена оплата труда,  и  услуг мобильной связи. Приобретены государственные знаки почтовой оплаты. </t>
  </si>
  <si>
    <t>Мероприятие 08.01.                                      Реализация мероприятий по популяризации малого и среднего предпринимательства</t>
  </si>
  <si>
    <t xml:space="preserve">Основное мероприятие 04. Участие в организации региональной системы защиты прав потребителей
</t>
  </si>
  <si>
    <t>Мероприятие 04.01. Рассмотрение обращений и жалоб, консультация граждан  по вопросам защиты прав потребителей</t>
  </si>
  <si>
    <t>Мероприятие 04.02.                                             Обращения в суды по вопросу защиты прав потребителей</t>
  </si>
  <si>
    <t>Мероприятие Р5.01.
Капитальные вложения в муниципальные объекты физической культуры и спорта</t>
  </si>
  <si>
    <t xml:space="preserve">Мероприятие 3.1.
Проведение профилактических медицинских осмотров и диспансеризации населения.
</t>
  </si>
  <si>
    <t>Произведена оплата труда, налогов, коммунальных услуг и других текущих платежей.</t>
  </si>
  <si>
    <t>1.2.5</t>
  </si>
  <si>
    <t>1.2.6</t>
  </si>
  <si>
    <t>1.2.7</t>
  </si>
  <si>
    <t>Мероприятие Р5.01. Оснащение объектов спортивной инфраструктуры спортивно-технологический оборудованием</t>
  </si>
  <si>
    <t>Мероприятие Р5.02. Подготовка основания, приобретение и установка плоскостных спортивных сооружений в муниципальных образованиях Московской области</t>
  </si>
  <si>
    <t xml:space="preserve">Мероприятие P5.01.
Приобретение спортивного оборудования и инвентаря для приведения организаций спортивной подготовки в нормативное состояние
</t>
  </si>
  <si>
    <t>Мероприятие Р5.02. 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t>
  </si>
  <si>
    <t>Мероприятие 3.8 Проведение капитального ремонта (ремонта) зданий (помещений), находящихся в собственности муниципальных образований Московской области, в которых располагаются городские (районные) суды</t>
  </si>
  <si>
    <t>Мероприятие 3.20 Проведение работ по сносу объектов самовольного строительства, право на снос которых в судебном порядке предоставлено администрациям муниципальных образований Московской области, являющимися взыскателями по исполнительным производствам</t>
  </si>
  <si>
    <t>3.8.</t>
  </si>
  <si>
    <t>Мероприятие 5.1.2. Проведение Дней профилактики в образовательных учреждениях; разъяснение прав и законных интересов несовершеннолетних</t>
  </si>
  <si>
    <t>Мероприятие 5.1.3. Демонстрация видеофильмов, направленных на предупреждение и профилактику алкоголизма и наркомании и иных противоправных действий в подростковой среде</t>
  </si>
  <si>
    <t>Мероприятие 5.1.7. Организация семинара, направленного на формирование негативного отношения в обществе к немедицинскому потреблению наркотиков</t>
  </si>
  <si>
    <t>А</t>
  </si>
  <si>
    <t>Мероприятие 01.04: 
Комплексное благоустройство территорий муниципальных образований Московской области</t>
  </si>
  <si>
    <t>1.11</t>
  </si>
  <si>
    <t>1.12</t>
  </si>
  <si>
    <t>Мероприятие 01.27
Размещение общественных туалетов нестационарного типа на территориях общего пользования</t>
  </si>
  <si>
    <t>Выплата заработной платы сотрудникам частных дошкольных образовательных учреждений произведена за январь-декабрь 2021 года.</t>
  </si>
  <si>
    <t xml:space="preserve">С 01.08.2021 МБОУ МШМВ реорганизовано путем присоединения к МБОУ СОШ № 12. </t>
  </si>
  <si>
    <t>Модернизация системы очистных сооружений и ливневой канализации пос. Пироговский по адресу: Московская область, городской округ Мытищи, г. Мытищи, микрорайон Поселок Пироговский, ул. Сазонова</t>
  </si>
  <si>
    <t>2.3.1</t>
  </si>
  <si>
    <t>2.3.2</t>
  </si>
  <si>
    <t>2.3.3</t>
  </si>
  <si>
    <t>2.3.4</t>
  </si>
  <si>
    <t>2.3.5</t>
  </si>
  <si>
    <t>2.3.6</t>
  </si>
  <si>
    <t>2.3.7</t>
  </si>
  <si>
    <t>2.3.8</t>
  </si>
  <si>
    <t>2.4.9</t>
  </si>
  <si>
    <t>2.4.10</t>
  </si>
  <si>
    <t>2.4.11</t>
  </si>
  <si>
    <t>2.4.12</t>
  </si>
  <si>
    <t>2.4.13</t>
  </si>
  <si>
    <t>2.4.14</t>
  </si>
  <si>
    <t>Устройство контейнерных площадок на территории городского округа Мытищи.</t>
  </si>
  <si>
    <t>Субсидия из бюджета Московской области бюджетам муниципальных образований Московской области на устройство контейнерных площадок</t>
  </si>
  <si>
    <t>Устройство контейнерных площадок на территории городского округа Мытищи с привлечением субсидии из бюджета Московской области.</t>
  </si>
  <si>
    <t>1.2.1.1</t>
  </si>
  <si>
    <t>Устройство контейнерных площадок</t>
  </si>
  <si>
    <t>Расходы  на устройство контейнерных площадок за счет средств местного бюджета</t>
  </si>
  <si>
    <t xml:space="preserve">Благоустройство территории Центрального парка культуры и отдыха  (юбиляр) </t>
  </si>
  <si>
    <t>Обеспечение деятельности муниципальных учреждений в области физической культуры и спорта.</t>
  </si>
  <si>
    <t>1.1.5</t>
  </si>
  <si>
    <t>Текущий ремонт, обустройство и  техническое переоснащение спортивных сооружений.</t>
  </si>
  <si>
    <t>Обеспечение деятельности муниципальных учреждений по подготовке спортивных команд и спортивного резерва.</t>
  </si>
  <si>
    <t xml:space="preserve">Мероприятие 01.01.05. Приобретение спортивного инвентаря для МБУ "СШОР по баскетболу" </t>
  </si>
  <si>
    <t>Проведение мероприятий по профилактике терроризма.</t>
  </si>
  <si>
    <t>Оборудование социально-значимых объектов инженерно-техническими сооружениями.</t>
  </si>
  <si>
    <t>Участие в мероприятиях по  профилактике терроризма и рейдах массового скопления молодежи.</t>
  </si>
  <si>
    <t>Оказание услуг по предоставлению видеоизображения.</t>
  </si>
  <si>
    <t>Оказание поддержки общественным объединениям пожарной охраны, социальное и экономическое стимулирование участия граждан и организаций в добровольной пожарной охране.</t>
  </si>
  <si>
    <t>Согласно отработанному времени 5 добровольным пожарным выплачено денежное поощрение.</t>
  </si>
  <si>
    <t>Содержание пожарных гидрантов.</t>
  </si>
  <si>
    <t>Содержание пожарных водоемов и создание условий для забора воды из них в любое время года.</t>
  </si>
  <si>
    <t>Мероприятие 1.1. Закупка имущества гражданской обороны, недостающего до норм обеспечения</t>
  </si>
  <si>
    <t>Содержание оперативного персонала системы обеспечения вызова муниципальных экстренных оперативных служб по единому номеру 112, ЕДДС.</t>
  </si>
  <si>
    <t>Ремонт муниципальных жилых (нежилых) помещений, в том числе замена сантехнического, газового и электрооборудования, установка ИПУ энергоресурсов, проведение дезинфекции, дезинсекции и дератизации</t>
  </si>
  <si>
    <t>Финансирование предусмотрено в пределах средств на основную деятельность</t>
  </si>
  <si>
    <t xml:space="preserve">Обеспечен доступ к электронным сервисам цифровой инфраструктуры в сфере ЖКХ. </t>
  </si>
  <si>
    <t>Произведены расходы на выплату заработной платы с начислениями, оплату услуг связи и содержание имущества, коммунальных услуг, приобретение хозяйственных товаров.</t>
  </si>
  <si>
    <t>Подпрограмма 3 "Развитие библиотечного дела в Московской области"</t>
  </si>
  <si>
    <t xml:space="preserve">Мероприятие 01.02
Расходы на обеспечение деятельности (оказание услуг) муниципальных учреждений – библиотеки
</t>
  </si>
  <si>
    <t>Произведены расходы на выплату заработной платы с начислениями, сотрудникам в отпуске по уходу за ребенком до 3-х лет, оплату услуг связи и интернет, коммунальных услуг, услуг по содержанию имущества, приобретение хозяйственных товаров.</t>
  </si>
  <si>
    <t xml:space="preserve">Мероприятие 01.01 
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t>
  </si>
  <si>
    <t>Мероприятие 01.03
Расходы на обеспечение деятельности (оказание услуг) муниципальных учреждений – театрально-концертные организации</t>
  </si>
  <si>
    <t>Обеспечение деятельности муниципальных учреждений – театрально-концертные организации</t>
  </si>
  <si>
    <t>Произведены расходы на выплату заработной платы с начислениями, оплату услуг связи и содержанию имущества, коммунальных услуг,  приобретение хозяйственных товаров.</t>
  </si>
  <si>
    <t>Мероприятие 01.05 
Мероприятия в сфере культуры</t>
  </si>
  <si>
    <t>Мероприятие 01.05.09 
День труда</t>
  </si>
  <si>
    <t xml:space="preserve">Мероприятие 03.01 
Стипендия выдающимся деятелям культуры, искусства и молодым авторам </t>
  </si>
  <si>
    <t>Мероприятие 05.01.06 
Оформление земельных участков</t>
  </si>
  <si>
    <t>Мероприятие 05.02 
Укрепление материально-технической базы и проведение текущего ремонта культурно-досуговых учреждений</t>
  </si>
  <si>
    <t>Мероприятие 01.02.01 
Мероприятия управления культуры администрации городского округа Мытищи Московской области</t>
  </si>
  <si>
    <t xml:space="preserve">В пределах финансовых средств, предусмотренных на основную деятельность </t>
  </si>
  <si>
    <t xml:space="preserve">Обеспечение доступности приоритетных объектов. </t>
  </si>
  <si>
    <t>Мероприятие 02.01.06
Создание безбарьерной среды в многоквартирных домах</t>
  </si>
  <si>
    <t>Проведены мероприятия, направленные на развитие социальной интеграции и реабилитации инвалидов.</t>
  </si>
  <si>
    <t>Мероприятие 03.01.02
Обеспечение участия спортсменов -инвалидов в межмуниципальных соревнованиях, Спартакиадах, Первенствах, Чемпионатах, Кубках Московской области и России по видам спорта</t>
  </si>
  <si>
    <t>Подпрограмма 1 "Развитие системы информирования населения о деятельности органов местного самоуправления Московской области, создание доступной современной медиасреды"</t>
  </si>
  <si>
    <t>Подпрограмма 3 "Эффективное местное самоуправление Московской области"</t>
  </si>
  <si>
    <t>Подпрограмма 4 "Молодежь Подмосковья"</t>
  </si>
  <si>
    <t xml:space="preserve">Проведение мероприятий в сфере молодежной политики по гражданско-патриотическому и духовно-нравственному воспитанию молодежи. </t>
  </si>
  <si>
    <t>Мероприятие 01.01.06. Формирование эффективной системы выявления, поддержки и развития способностей и талантов у детей и молодежи</t>
  </si>
  <si>
    <t>Мероприятие 01.05.03.02. Приобретение мебели и оборудования для МБУ "Молодежный центр "Звёздный"</t>
  </si>
  <si>
    <t>Подпрограмма 6 "Развитие туризма в Московской области"</t>
  </si>
  <si>
    <t xml:space="preserve">Основное мероприятие 01. 
Развитие рынка туристских услуг, развитие внутреннего и въездного туризма
</t>
  </si>
  <si>
    <t>Подпрограмма 7 "Развитие добровольчества (волонтерства) в Московской области"</t>
  </si>
  <si>
    <t xml:space="preserve">Мероприятие 3.18.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  </t>
  </si>
  <si>
    <t>Мероприятие 01.10. Государственная поддержка частных общеобразовательных организаций в Московской области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t>
  </si>
  <si>
    <t>Мероприятие 03.09.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и муниципальных образовательных организациях</t>
  </si>
  <si>
    <t>Проектно-изыскательские работы для организации строительства объектов дорожного хозяйства.</t>
  </si>
  <si>
    <t>Мероприятие 3.4.3. Проведения работы с общественными объединениями молодежи в организациях высшего и среднего профессионального образования, объединениями спортивных болельщиков</t>
  </si>
  <si>
    <t>Подпрограмма 2  "Развитие музейного дела в Московской области "</t>
  </si>
  <si>
    <t>Все учреждения культуры обеспечены доступом в сеть Интернет.</t>
  </si>
  <si>
    <t>Предоставлен доступ к сети Интернет в муниципальных образовательных организациях дошкольного, начального общего, основного общего и среднего общего образования городского округа Мытищи.</t>
  </si>
  <si>
    <t xml:space="preserve">Проводились мероприятия по приведению в соответствие количества и фактического расположения рекламных конструкций на территории городского округа Мытищи согласованной Правительством Московской области схеме размещения рекламных конструкций. На территории округа незаконно установленные рекламные конструкции не выявлены. </t>
  </si>
  <si>
    <t xml:space="preserve">В пределах денежных средств городского округа Мытищи, предусмотренных на основную деятельность </t>
  </si>
  <si>
    <t>Оперативный отчет о реализации мероприятий</t>
  </si>
  <si>
    <t xml:space="preserve">Оперативный отчет о выполнении </t>
  </si>
  <si>
    <t xml:space="preserve">Оперативный отчет о реализации мероприятий </t>
  </si>
  <si>
    <t xml:space="preserve">Оперативный отчет о реализации мероприятий 
муниципальной программы городского округа Мытищи </t>
  </si>
  <si>
    <t xml:space="preserve">Оперативный отчет о реализации мероприятий 
муниципальной программы городского округа Мытищи     </t>
  </si>
  <si>
    <t xml:space="preserve">Оперативный отчет о реализации мероприятий 
муниципальной программы городского округа Мытищи                                                                                                                                             </t>
  </si>
  <si>
    <t>Оперативный отчет  о реализации мероприятий 
муниципальной программы городского округа Мытищи</t>
  </si>
  <si>
    <t>Оперативный отчет  о реализации мероприятий</t>
  </si>
  <si>
    <t>Оперативный отчет  о реализации мероприятий
муниципальной программы городского округа Мытищи</t>
  </si>
  <si>
    <t xml:space="preserve">Оперативный отчет  о реализации мероприятий 
муниципальной программы городского округа Мытищи                                                                                                                                            </t>
  </si>
  <si>
    <t>Оперативный отчет  о реализации мероприятий
 муниципальной программы городского округа Мытищи
"Экология и окружающая среда"</t>
  </si>
  <si>
    <t xml:space="preserve">Оперативный отчет  о реализации мероприятий </t>
  </si>
  <si>
    <t>Оперативный отчет о реализации мероприятий
 муниципальной программы городского округа Мытищи</t>
  </si>
  <si>
    <t>СОДЕРЖАНИЕ</t>
  </si>
  <si>
    <t>Наименование программы/подпрограммы</t>
  </si>
  <si>
    <t>№ страницы</t>
  </si>
  <si>
    <t>Отклонение</t>
  </si>
  <si>
    <t xml:space="preserve">Сводная </t>
  </si>
  <si>
    <t>18.2.</t>
  </si>
  <si>
    <t>Объекты</t>
  </si>
  <si>
    <t>Объем финансирования на 2022 год (тыс.руб.)</t>
  </si>
  <si>
    <t>Объем финансирования на 2022  год (тыс. руб.)</t>
  </si>
  <si>
    <t xml:space="preserve">Основное мероприятие 01.
Создание условий для развития рынка доступного жилья, развитие жилищного строительства
</t>
  </si>
  <si>
    <t xml:space="preserve">Мероприятие 01.01.
Организация строительства
</t>
  </si>
  <si>
    <t>Мероприятия по определению начальной цены предмета аукциона на право заключения договора аренды земельного участка для комплексного освоения территории, договора комплексного развития территории и договора о развитии территории</t>
  </si>
  <si>
    <t xml:space="preserve">Мероприятие 01.03.
Обеспечение проживающих в городском округе и нуждающихся в жилых помещениях малоимущих граждан жилыми помещениями
</t>
  </si>
  <si>
    <t xml:space="preserve">Основное мероприятие 04.
Обеспечение прав пострадавших граждан-соинвесторов
</t>
  </si>
  <si>
    <t xml:space="preserve">Мероприятие 04.01.
Направленные на достижение показателей (без финансирования)
</t>
  </si>
  <si>
    <t xml:space="preserve">Основное мероприятие 07.
Финансовое обеспечение выполнения отдельных государственных полномочий в сфере жилищной политики, переданных органам местного самоуправления
</t>
  </si>
  <si>
    <t xml:space="preserve">Мероприятие 01.01.
Реализация мероприятий по обеспечению жильем молодых семей
</t>
  </si>
  <si>
    <t xml:space="preserve">Основное мероприятие 01. 
I этап реализации подпрограммы 4. Компенсация оплаты основного долга по ипотечному жилищному кредиту
</t>
  </si>
  <si>
    <t xml:space="preserve">Мероприятие 01.01.
Компенсация оплаты основного долга по ипотечному жилищному кредиту
</t>
  </si>
  <si>
    <t>Подпрограмма II "Обеспечение жильём молодых семей"</t>
  </si>
  <si>
    <t>Итого по подпрограмме I</t>
  </si>
  <si>
    <t>Итого по подпрограмме II</t>
  </si>
  <si>
    <t>Подпрограмма III "Обеспечение жильем детей-сирот и детей, оставшихся без попечения родителей, лиц из числа детей-сирот и детей, оставшихся без попечения родителей"</t>
  </si>
  <si>
    <t>Итого по подпрограмме III</t>
  </si>
  <si>
    <t>Подпрограмма IV "Социальная ипотека"</t>
  </si>
  <si>
    <t>Итого по подпрограмме IV</t>
  </si>
  <si>
    <t>Подпрограмма VII "Улучшение жилищных условий отдельных категорий многодетных семей"</t>
  </si>
  <si>
    <t>Итого по подпрограмме VII</t>
  </si>
  <si>
    <t>Подпрограмма VIII "Обеспечение жильем отдельных категорий граждан, установленных федеральным законодательством"</t>
  </si>
  <si>
    <t>Итого по подпрограмме VIII</t>
  </si>
  <si>
    <t xml:space="preserve">Основное мероприятие 01. 
Предоставление многодетным семьям жилищных субсидий на приобретение жилого помещения или строительство индивидуального жилого дома
</t>
  </si>
  <si>
    <t xml:space="preserve">Основное мероприятие 02. Организация транспортного обслуживания населения </t>
  </si>
  <si>
    <t>Выкуп земли</t>
  </si>
  <si>
    <t>Мероприятие 06.01. Обслуживание муниципального долга по бюджетным кредитам</t>
  </si>
  <si>
    <t>Мероприятие 08.01. Проведение работ по капитальному ремонту зданий региональных (муниципальных) общеобразовательных организаций</t>
  </si>
  <si>
    <t>Мероприятие 08.02. Оснащение отремонтированных зданий общеобразовательных организаций средствами обучения и воспитания</t>
  </si>
  <si>
    <t>Мероприятие 08.03. Мероприятия по разработке проектно-сметной документации на проведение капитального ремонта зданий муниципальных общеобразовательных организаций в Московской области</t>
  </si>
  <si>
    <t>Обеспечение деятельности высшего должностного лица.</t>
  </si>
  <si>
    <t>Обеспечение функционирования органов местного самоуправления и учреждений городского округа Мытищи. Своевременное и качественное  материально-техническое обеспечение. Произведены расходы: на выплату заработной платы с начислениями; за услуги связи и интернет; за коммунальные услуги.</t>
  </si>
  <si>
    <t>Исполнение судебных актов РФ и мировых соглашений по возмещению причиненного вреда.</t>
  </si>
  <si>
    <t>Произведены расходы на выплату заработной платы и начисления по заработной плате;  оплату услуг по содержанию имущества.</t>
  </si>
  <si>
    <t>Произведены расходы на выплату заработной платы и начисления по заработной плате; оплату коммунальных услуг; оплату услуг по содержанию имущества и прочих работ.</t>
  </si>
  <si>
    <t>Материально-техническое и транспортное обеспечение деятельности органов местного самоуправления.</t>
  </si>
  <si>
    <t>Компенсационные выплаты на возмещение затрат старостам сельских населенных пунктов осуществляются ежеквартально, в месяце, следующем за отчетным кварталом. Денежные средства планируется освоить до конца 2022 года.</t>
  </si>
  <si>
    <t xml:space="preserve">Оплачен аванс за выдачу техусловий. Заключен контракт на выполнение проектно-изыскательских работ по строительству пристройки к СОШ №12. </t>
  </si>
  <si>
    <t>Ведется строительство СОШ на 1100 мест.</t>
  </si>
  <si>
    <t xml:space="preserve">Мероприятие 3.8.
Выплата компенсации за аренду жилья врачам и среднему медицинскому персоналу
</t>
  </si>
  <si>
    <t>Финансирование в 2022 году не предусмотрено.</t>
  </si>
  <si>
    <t>Мероприятие 01.02.05. Уборка спортивных площадок МБУ "Центр физической культуры и спорта "Федоскино"</t>
  </si>
  <si>
    <t>Мероприятие 01.02.06. Уборка спортивных площадок МАУ "Спортсооружения"</t>
  </si>
  <si>
    <t>Мероприятие 01.02.07. Текущий ремонт, обустройство и техническое переоснащение спортивных сооружений МБУ "Центр физической культуры и спорта "Федоскино"</t>
  </si>
  <si>
    <t>1.2.8</t>
  </si>
  <si>
    <t>1.2.9</t>
  </si>
  <si>
    <t>1.2.10</t>
  </si>
  <si>
    <t>Мероприятие 01.02.10. Строительство хоккейной площадки в с. Марфино</t>
  </si>
  <si>
    <t>Основное мероприятие 11. Создание условий для развития сельскохозяйственного производства, расширения рынка сельскохозяйственной продукции, сырья и продовольствия</t>
  </si>
  <si>
    <t>Мероприятие 11.01. Развитие приоритетных отраслей АПК</t>
  </si>
  <si>
    <t>Мероприятие 11.02.
Организация и проведение конкурсов, выставок</t>
  </si>
  <si>
    <t>Оплата по контракту будет произведена в 4 квартале т.г.</t>
  </si>
  <si>
    <t>Срок реализации мероприятия 4 кв. 2022 г.</t>
  </si>
  <si>
    <t>Финансирование в 2022 г. не предусмотрено.</t>
  </si>
  <si>
    <t>Ежедневно проводятся объезды территории городского округа Мытищи, направленные на мониторинг качества атмосферного воздуха органолептическим методом и путем визуального осмотра.</t>
  </si>
  <si>
    <t>Заключен контракт на оказание услуг охраны зданий и помещений администрации городского округа Мытищи.</t>
  </si>
  <si>
    <t>Денежные средства будут освоены до конца 2022 года.</t>
  </si>
  <si>
    <t>Изготовление пропусков на автомобили запланировано на 4 квартал т.г. в количестве 1000 штук.</t>
  </si>
  <si>
    <t>Члены народных дружин снабжены удостоверениями, жилетками и нагрудными знаками. Организовано их взаимодействие с сотрудниками МУ МВД России "Мытищинское".</t>
  </si>
  <si>
    <t>Мероприятие 04.12
Внедрение современных средств наблюдения и оповещения о правонарушениях в подъездах многоквартирных домов Московской области</t>
  </si>
  <si>
    <t>Изготовление плакатов планируется в 4 квартале 2022 года.</t>
  </si>
  <si>
    <t>Заключены контракты с ПАО "Ростелеком" на: эксплуатационно-техническое обслуживание и текущий ремонт аппаратуры муниципальной системы оповещения населения городского округа Мытищи и предоставление физических цепей для обеспечения работы оконечных устройств (сирен) муниципальной системы оповещения.</t>
  </si>
  <si>
    <t>Основное мероприятие 02.
Реализация полномочий, возложенных на Главное управление гражданской защиты Московской области, и полномочий государственных казенных учреждений Московской области</t>
  </si>
  <si>
    <t xml:space="preserve">Основное мероприятие 01
Обеспечение выполнения функций муниципальных музеев 
</t>
  </si>
  <si>
    <t xml:space="preserve">Мероприятие 01.01
Расходы на обеспечение деятельности (оказание услуг) муниципальных учреждений – музеи, галереи
</t>
  </si>
  <si>
    <t xml:space="preserve">Мероприятие 01.02
Укрепление материально-технической базы и проведение текущего ремонта учреждений музеев, галерей
</t>
  </si>
  <si>
    <t xml:space="preserve">Основное мероприятие 01
Организация библиотечного обслуживания населения муниципальными библиотеками Московской области
</t>
  </si>
  <si>
    <t>Срок реализации мероприятия 4 квартал текущего года.</t>
  </si>
  <si>
    <t xml:space="preserve">Мероприятие 01.04
Укрепление материально-технической базы и проведение текущего ремонта библиотек
</t>
  </si>
  <si>
    <t>Мероприятие 01.05 
Государственная поддержка отрасли культуры (модернизация библиотек в части комплектования книжных фондов муниципальных общедоступных библиотек)</t>
  </si>
  <si>
    <t xml:space="preserve">Мероприятие 01.06
Комплектование книжных фондов муниципальных общедоступных библиотек за счет средств местного бюджета
</t>
  </si>
  <si>
    <t xml:space="preserve">Основное мероприятие 01
Обеспечение функций театрально-концертных учреждений 
</t>
  </si>
  <si>
    <t xml:space="preserve">Мероприятие 01.04
 Укрепление материально- технической базы и проведение текущего ремонта театрально-концертных организаций
</t>
  </si>
  <si>
    <t>Закупка оборудования и проведение текущего ремонта муниципальных театров.</t>
  </si>
  <si>
    <t>1.4.2.</t>
  </si>
  <si>
    <t>1.4.3.</t>
  </si>
  <si>
    <t>1.4.4.</t>
  </si>
  <si>
    <t>1.4.5.</t>
  </si>
  <si>
    <t>1.4.6.</t>
  </si>
  <si>
    <t>1.4.7.</t>
  </si>
  <si>
    <t>1.4.8.</t>
  </si>
  <si>
    <t>1.4.9.</t>
  </si>
  <si>
    <t xml:space="preserve">Основное мероприятие 03
Реализация отдельных функций органа местного самоуправления в сфере культуры
</t>
  </si>
  <si>
    <t>Выплата стипендий выдающимся деятелям культуры, искусства и молодым авторам будет выплачена в 4 квартале текущего года.</t>
  </si>
  <si>
    <t xml:space="preserve">Основное мероприятие 05      
Обеспечение функций культурно-досуговых учреждений
</t>
  </si>
  <si>
    <t>Мероприятие 05.01
Расходы на обеспечение деятельности (оказание услуг) муниципальных учреждений – культурно-досуговые учреждения</t>
  </si>
  <si>
    <t xml:space="preserve">Мероприятие А1.02
Оснащение муниципальных учреждений культуры кинооборудованием
</t>
  </si>
  <si>
    <t>Мероприятие А1.03 
Государственная поддержка отрасли культуры (в части обеспечения учреждений культуры специализированным автотранспортом для обслуживания населения, в том числе сельского населения)</t>
  </si>
  <si>
    <t>Мероприятие А1.04 
Создание модельных муниципальных библиотек</t>
  </si>
  <si>
    <t>Мероприятие А1.11 
Техническое оснащение муниципальных музеев</t>
  </si>
  <si>
    <t xml:space="preserve">Основное мероприятие 01
Хранение, комплектование, учет и использование архивных документов в муниципальных архивах
</t>
  </si>
  <si>
    <t xml:space="preserve">Мероприятие 01.03
Хранение, комплектование, учет и использование документов Архивного фонда Московской области и других архивов 
</t>
  </si>
  <si>
    <t xml:space="preserve">Основное мероприятие 02 
Временное хранение, комплектование, учет и использование архивных документов, относящихся к собственности Московской области и временно хранящихся в муниципальных архивах
</t>
  </si>
  <si>
    <t xml:space="preserve">Мероприятие 02.01
Осуществление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 
</t>
  </si>
  <si>
    <t xml:space="preserve">Произведена выплата  заработной платы с начислениями. Проведена оплата за услуги по переводу документов в  электронный вид. </t>
  </si>
  <si>
    <t xml:space="preserve">Основное мероприятие 01
Создание условий для реализации полномочий органов местного самоуправления
</t>
  </si>
  <si>
    <t>Мероприятие 01.02 
Мероприятия в сфере культуры</t>
  </si>
  <si>
    <t>Подпрограмма 9 "Развитие парков культуры и отдыха"</t>
  </si>
  <si>
    <t xml:space="preserve">Основное мероприятие 01
Создание условий для массового отдыха жителей городского округа в парках культуры и отдыха
</t>
  </si>
  <si>
    <t>Мероприятие 01.01 
Расходы на обеспечение деятельности (оказание услуг) муниципальных учреждений - парк культуры и отдыха</t>
  </si>
  <si>
    <t>Обеспечение деятельности муниципальных парков культуры и отдыха.</t>
  </si>
  <si>
    <t>Мероприятие 01.01.01 
Мероприятия управления культуры администрации городского округа Мытищи Московской области</t>
  </si>
  <si>
    <t xml:space="preserve">Произведена выплата  заработной платы с начислениями. </t>
  </si>
  <si>
    <t>Мероприятие 01.02 
Создание условий для массового отдыха жителей городского округа в парках культуры и отдыха</t>
  </si>
  <si>
    <t>Мероприятие 01.02.01 
Мероприятия в сфере культуры МБУК "ЕДП"</t>
  </si>
  <si>
    <t>Мероприятие 03.01.
Предоставление гражданам субсидий на оплату жилого помещения и коммунальных услуг</t>
  </si>
  <si>
    <t>Мероприятие 03.02.
Обеспечение предоставления гражданам субсидий на оплату жилого помещения и коммунальных услуг</t>
  </si>
  <si>
    <t>Осуществлено материально-техническое обеспечение отдела жилищных субсидий (выплачена заработная плата сотрудникам).</t>
  </si>
  <si>
    <t>Мероприятие 10.02. 
Проведение мероприятий, проводимых в сфере социальной защиты населения, посвященных знаменательным событиям и памятным датам, установленным в Российской Федерации и в Московской области</t>
  </si>
  <si>
    <t>Мероприятие 18.03. 
Организация выплаты пенсии за выслугу лет лицам, замещающим муниципальные должности и должности муниципальной службы, в связи с выходом на пенсию</t>
  </si>
  <si>
    <t>Мероприятие 19.01. 
Оказание мер социальной поддержки отдельным категориям граждан</t>
  </si>
  <si>
    <t>Мероприятие 20.01.
Финансирование расходов на осуществление деятельности муниципальных учреждений, оказывающих социальные услуги гражданам старшего возраста</t>
  </si>
  <si>
    <t>Мероприятие 20.04.
Возмещение расходов на материально-техническое обеспечение клубов "Активное долголетие"</t>
  </si>
  <si>
    <t>Мероприятие 02.01. 
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t>
  </si>
  <si>
    <t xml:space="preserve">Приобретено оборудование для маломобильных групп населения в МБУК КДЦ "Марфино"  (инвалидные кресла-каталки, знак парковки для инвалидов, трафарет для слабовидящих, информационной табло). </t>
  </si>
  <si>
    <t>Мероприятие 02.03. 
Мероприятия по созданию в дошкольных образовательных, общеобразовательных организациях, организациях дополнительного образования детей (в том числе в организациях, осуществляющих образовательную деятельность по адаптированным основным общеобразовательным программам) условий для получения детьми-инвалидами качественного образования</t>
  </si>
  <si>
    <t>Заключено соглашение между Министерством образования Московской области и администрацией городского округа Мытищи.</t>
  </si>
  <si>
    <t>Мероприятие 02.04. 
Повышение доступности объектов культуры, спорта, образования для инвалидов и маломобильных групп населения</t>
  </si>
  <si>
    <t>Мероприятие 03.01.
 Обеспечение реабилитации инвалидов социально-культурными методами и методами физической культуры и спорта</t>
  </si>
  <si>
    <t>Спортсмены - инвалиды приняли участие в Чемпионатах МО (спорт глухих) по: волейболу, шашкам и шахматам.</t>
  </si>
  <si>
    <t>Мероприятие 05.01. 
Мероприятия по организации отдыха детей в каникулярное время</t>
  </si>
  <si>
    <t>Мероприятие 05.01.01 
Организация питания детей в оздоровительных лагерях с дневным пребыванием, организованных на базе общеобразовательных организаций в период летних каникул</t>
  </si>
  <si>
    <t>Мероприятие 05.02.02 
Обеспечение бесплатными путевками в организации отдыха и оздоровления детей, находящихся в трудной жизненной ситуации, детей-инвалидов, а также бесплатным проездом на междугородном транспорте к месту нахождения санаторно-курортной организации и организации отдыха детей и их оздоровления и обратно</t>
  </si>
  <si>
    <t>Мероприятие 05.03.01 Частичная компенсация стоимости путевки для детей, граждан РФ, имеющих постоянное место жительства на территории городского округа Мытищи</t>
  </si>
  <si>
    <t>Мероприятие 05.03.02
Компенсация стоимости путевок для детей из многодетных семей, детей-инвалидов и сопровождающего их лица, иных категорий лиц из числа детей, находящихся в трудной жизненной ситуации, 50-процентная компенсация стоимости путевок организациям и индивидуальным предпринимателям, состоящим на учете в налоговых органах Московской области</t>
  </si>
  <si>
    <t>Основное мероприятие 01. 
Создание условий для реализации полномочий органов местного самоуправления</t>
  </si>
  <si>
    <t>Средства  бюджета Московской области</t>
  </si>
  <si>
    <t>Мероприятие 05.01.03
Обеспечение переданного государственного полномочия Московской области по созданию комиссии по делам несовершеннолетних и защите их прав муниципальных образований Московской области</t>
  </si>
  <si>
    <t>Произведены расходы на выплату заработной платы с начислениями.</t>
  </si>
  <si>
    <t>Мероприятие 02.01. 
Предоставление имущественной и консультационной поддержки СО НКО</t>
  </si>
  <si>
    <t xml:space="preserve">Мероприятие 02.02. 
Предоставление информационной поддержки, организация и проведение конференций, совещаний, круглых столов, семинаров, тренингов, форумов, образовательных программ и других просветительских мероприятий по вопросам деятельности СО НКО </t>
  </si>
  <si>
    <t>Мероприятие 01.01. 
Информирование населения об основных событиях социально-экономического развития, общественно-политической жизни, освещение деятельности в печатных СМИ</t>
  </si>
  <si>
    <t>Мероприятие 01.02. 
Информирование населения об основных событиях социально-экономического развития, общественно-политической жизни, освещение деятельности путем изготовления и распространения (вещания) радиопрограммы</t>
  </si>
  <si>
    <t>Мероприятие 01.03. 
Информирование населения об основных событиях социально-экономического развития, общественно-политической жизни, освещение деятельности путем изготовления и распространения (вещания) телепередач</t>
  </si>
  <si>
    <t>Мероприятие 01.04. 
Информирование населения об основных событиях социально-экономического развития, общественно-политической жизни, освещение деятельности в электронных СМИ, распространяемых в сети Интернет (сетевых изданиях). Создание и ведение информационных ресурсов и баз данных муниципального образования</t>
  </si>
  <si>
    <t>Мероприятие  01.05. 
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формирование положительного образа муниципального образования как социально ориентированного, комфортного для жизни и ведения предпринимательской деятельности</t>
  </si>
  <si>
    <t>Мероприятие 01.06. 
Осуществление взаимодействия органов местного самоуправления с печатными СМИ в области подписки, доставки и распространения тиражей печатных изданий</t>
  </si>
  <si>
    <t>Проводились мероприятия в области подписки областных печатных изданий. В структурные подразделения и подведомственные учреждения направлялись письма на проведение подписной кампании на областные и федеральные печатные издания.</t>
  </si>
  <si>
    <t>Мероприятие 01.07. 
Расходы на обеспечение деятельности (оказание услуг) муниципальных учреждений в сфере информационной политики</t>
  </si>
  <si>
    <t>Основное мероприятие 02. 
Разработка новых эффективных и высокотехнологичных (интерактивных) информационных проектов, повышающих степень интереса населения и бизнеса к проблематике Московской области по социально значимым темам, в СМИ, на интернет-ресурсах, в социальных сетях и блогосфере</t>
  </si>
  <si>
    <t>Мероприятие 02.01. 
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t>
  </si>
  <si>
    <t>Мероприятие 02.02. 
Организация мониторинга СМИ, блогосферы, проведение медиа-исследований аудитории СМИ на территории муниципального образования</t>
  </si>
  <si>
    <t>Мероприятие 07.01. 
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t>
  </si>
  <si>
    <t>Мероприятие 07.03. 
Информирование населения об основных событиях социально-экономического развития и общественно-политической жизни посредством размещения социальной рекламы на объектах наружной рекламы и информации</t>
  </si>
  <si>
    <t>Мероприятие 07.04. 
Осуществление мониторинга задолженности за установку и эксплуатацию рекламных конструкций и реализация мер по её взысканию</t>
  </si>
  <si>
    <t>В пределах денежных средств городского округа Мытищи, предусмотренных на основную деятельность отдела информационной политики в сфере градостроительства</t>
  </si>
  <si>
    <t>Мероприятие 07.01. 
Реализация проектов граждан, сформированных в рамках практик инициативного бюджетирования</t>
  </si>
  <si>
    <t>Мероприятие 01.01. 
Организация и проведение мероприятий по гражданско-патриотическому и духовно-нравственному воспитанию молодежи</t>
  </si>
  <si>
    <t>Мероприятие 01.01.01. 
Организация и проведение мероприятий по гражданско-патриотическому воспитанию молодежи</t>
  </si>
  <si>
    <t>Мероприятие 01.01.02. 
Организация и проведение мероприятий по формированию и укреплению традиционных семейных ценностей</t>
  </si>
  <si>
    <t>Приобретена сувенирная и наградная продукция для проведения мероприятия "Интеллектуальное шоу. Ворошиловский стрелок".</t>
  </si>
  <si>
    <t>Мероприятие 01.01.03. 
Организация и проведение мероприятий по вовлечению молодежи в здоровый образ жизни</t>
  </si>
  <si>
    <t>Приобретена наградная продукция для проведения  молодежного конкурса "Team Battle 2022".</t>
  </si>
  <si>
    <t>Мероприятие 01.01.04. 
Организация и проведение мероприятий по вовлечению молодежи в международное, межрегиональное и межмуниципальное сотрудничество</t>
  </si>
  <si>
    <t>Мероприятие 01.01.05. 
Создание условий для развития наставничества, поддержки общественных инициатив и проектов, в том числе в сфере добровольчества (волонтерства)</t>
  </si>
  <si>
    <t>Проведены мероприятия, направленные на поддержку и развитие молодежи.</t>
  </si>
  <si>
    <t>Мероприятие 01.01.05.01. 
Организация и проведение мероприятий по вовлечению граждан в добровольческую (волонтерскую) деятельность</t>
  </si>
  <si>
    <t>Приобретена сувенирная и наградная продукция для организации и проведения сезона "Открытой Мытищинской лиги КВН 2022".</t>
  </si>
  <si>
    <t>Мероприятие 01.01.05.02. 
Организация и проведение мероприятий по выявлению, развитию и поддержке социально-значимых проектов, молодежных инициатив, вовлечению молодежи в инновационную деятельность</t>
  </si>
  <si>
    <t>Приобретена сувенирная и наградная продукция для организации и проведения мероприятий "Мисс Мытищи 2022" и "Студенческая весна 2022".</t>
  </si>
  <si>
    <t>Мероприятие 01.01.05.03. 
Организация работы по популяризации молодежной политики в медиа-пространстве</t>
  </si>
  <si>
    <t>Мероприятие 01.02. 
Организация и проведение мероприятий по обучению, переобучению, повышению квалификации и обмену опытом специалистов</t>
  </si>
  <si>
    <t>Мероприятие 01.03. 
Проведение мероприятий по обеспечению занятости несовершеннолетних</t>
  </si>
  <si>
    <t>Мероприятие 01.04. 
Проведение капитального ремонта, технического переоснащения и благоустройства территорий учреждений в сфере молодежной политики</t>
  </si>
  <si>
    <t>Мероприятие 01.04.01. 
Текущий ремонт учреждений по работе с молодежью</t>
  </si>
  <si>
    <t>Мероприятие 01.05. 
Расходы на обеспечение деятельности (оказание услуг) муниципальных учреждений в сфере молодежной политики</t>
  </si>
  <si>
    <t>Мероприятие 01.05.03.01. 
Обеспечение деятельности муниципального бюджетного учреждения "Молодежный центр "Звездный"</t>
  </si>
  <si>
    <t xml:space="preserve">Учреждение реорганизовано в 2020 г. на основании Постановления администрации городского округа Мытищи  Московской области от 14.08.2020 №2561 в форме слияния в МБУ МУ "Импульс". </t>
  </si>
  <si>
    <t>1.5.1.1.</t>
  </si>
  <si>
    <t>Мероприятие 01.05.04.01. 
Обеспечение деятельности муниципального бюджетного учреждения "Молодежный центр "Импульс"</t>
  </si>
  <si>
    <t>Произведены расходы на выплату заработной платы с начислениями, услуги связи, интернет, коммунальные услуги, услуги по содержанию имущества.</t>
  </si>
  <si>
    <t>1.5.1.2.</t>
  </si>
  <si>
    <t>Мероприятие 01.05.04.02.  
Укрепление материально-технической базы и проведение текущего ремонта МБУ МЦ "Импульс"</t>
  </si>
  <si>
    <t>Мероприятие E8.02 
Формирование эффективной системы выявления, поддержки и развития способностей и талантов у детей и молодежи</t>
  </si>
  <si>
    <t>Мероприятие 04.01. 
Составление (изменение) списков кандидатов в присяжные заседатели федеральных судов общей юрисдикции в Российской Федерации</t>
  </si>
  <si>
    <t>Мероприятие 06.01. 
Проведение Всероссийской переписи населения 2020 года</t>
  </si>
  <si>
    <t>Мероприятие реализовано в 2021 году.</t>
  </si>
  <si>
    <t>Мероприятие 01.01. 
Организация и проведение ежегодных профильных конкурсов, фестивалей для организации туристской индустрии</t>
  </si>
  <si>
    <t>Мероприятие E8.01. 
Создание условий для развития наставничества, поддержки общественных инициатив и проектов, в том числе с сфере добровольчества (волонтерства)</t>
  </si>
  <si>
    <t>Мероприятие 02.01. 
Организация деятельности многофункциональных центров предоставления государственных и муниципальных услуг, действующих на территории Московской области, по реализации мероприятий, направленных на повышение уровня удовлетворенности граждан качеством предоставления государственных и муниципальных услуг</t>
  </si>
  <si>
    <t>Мероприятие 02.03. 
Расходы на обеспечение деятельности (оказание услуг) муниципальных учреждений - многофункциональный центр предоставления государственных и муниципальных услуг</t>
  </si>
  <si>
    <t>Мероприятие 02.04. 
Обеспечение оборудованием и поддержание работоспособности многофункциональных центров предоставления государственных и муниципальных услуг</t>
  </si>
  <si>
    <t xml:space="preserve">Мероприятие 02.05. 
Организация деятельности многофункциональных центров предоставления государственных и муниципальных услуг, действующих на территории Московской области,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 органов местного самоуправления муниципальных образований Московской области
</t>
  </si>
  <si>
    <t>Мероприятие 03.01.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t>
  </si>
  <si>
    <t>Мероприятие 03.02. 
Дооснащение материально-техническими средствами – приобретение программно-технических комплексов для оформления паспортов гражданина Российской Федерации,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t>
  </si>
  <si>
    <t>Мероприятие 01.01.
Обеспечение доступности для населения муниципального образования Московской области современных услуг широкополосного доступа в сеть Интернет</t>
  </si>
  <si>
    <t>Мероприятие 01.02. 
Обеспечение ОМСУ муниципального образования Московской области широкополосным доступом в сеть Интернет, телефонной связью, иными услугами электросвязи</t>
  </si>
  <si>
    <t>Мероприятие 01.03.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t>
  </si>
  <si>
    <t>Мероприятие 01.04. 
Обеспечение оборудованием и поддержание его работоспособности</t>
  </si>
  <si>
    <t>Мероприятие 02.01. 
Приобретение, установка, настройка, монтаж и техническое обслуживание сертифицированных по требованиям безопасности информации технических, программных и программно-технических средств защиты конфиденциальной информации и персональных данных, антивирусного программного обеспечения, средств электронной подписи, средств защиты информационно-технологической и телекоммуникационной инфраструктуры от компьютерных атак, а также проведение мероприятий по защите информации и аттестации по требованиям безопасности информации объектов информатизации, ЦОД и ИС, используемых ОМСУ муниципального образования Московской области</t>
  </si>
  <si>
    <t>Основное мероприятие 03. 
Цифровое государственное управление</t>
  </si>
  <si>
    <t>Мероприятие 03.02.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t>
  </si>
  <si>
    <t>Мероприятие 03.03. 
Развитие и сопровождение муниципальных информационных систем обеспечения деятельности ОМСУ муниципального образования Московской области</t>
  </si>
  <si>
    <t>Основное мероприятие 04. 
Цифровая культура</t>
  </si>
  <si>
    <t>Мероприятие 04.01. 
Обеспечение муниципальных учреждений культуры доступом в информационно-телекоммуникационную сеть Интернет</t>
  </si>
  <si>
    <t xml:space="preserve">Мероприятие D2.01. 
Обеспечение организаций дошкольного, начального общего, основного общего и среднего общего образования, находящихся в ведении органов местного самоуправления муниципальных образований Московской области, доступом в сеть Интернет </t>
  </si>
  <si>
    <t>Мероприятие D2.10. 
Формирование ИТ- 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</si>
  <si>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Мероприятие D6.01. 
Предоставление доступа к электронным сервисам цифровой инфраструктуры в сфере жилищно-коммунального хозяйства</t>
  </si>
  <si>
    <t>Мероприятие E4.03. 
Оснащение планшетными компьютерами общеобразовательных организаций в муниципальном образовании Московской области</t>
  </si>
  <si>
    <t>Мероприятие E4.04.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t>
  </si>
  <si>
    <t>Мероприятие E4.05. 
Внедрение целевой модели цифровой образовательной среды в общеобразовательных организациях и профессиональных образовательных организациях</t>
  </si>
  <si>
    <t>Мероприятие E4.15. 
Государственная поддержка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</si>
  <si>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Мероприятие E4.16. 
Обновление и техническое обслуживание (ремонт) средств (программного обеспечения и оборудования), приобретенных в рамках предоставленной субсидии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</si>
  <si>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Мероприятие E4.17. 
Установка, монтаж и настройка ip-камер, приобретенных в рамках предоставленной субсидии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</si>
  <si>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7.7.</t>
  </si>
  <si>
    <t xml:space="preserve">Мероприятие Е4.20.
Обеспечение образовательных организаций материально-технической базой для внедрения цифровой образовательной среды </t>
  </si>
  <si>
    <t>7.8.</t>
  </si>
  <si>
    <t>Ведется строительство ФОК  с универсальным залом в с. Марфино.</t>
  </si>
  <si>
    <t>Срок проектирования - декабрь 2022.</t>
  </si>
  <si>
    <t>Оплачен аванс за выдачу техусловий. Заключен контракт на выполнение проектно-изыскательских работ по строительству пристройки к СОШ №12.</t>
  </si>
  <si>
    <t>1100</t>
  </si>
  <si>
    <t>82 чел./см</t>
  </si>
  <si>
    <t>Мероприятие 01.01.01
Расходы на обеспечение деятельности (оказание услуг) МБУК "Мытищинский историко-художественный музей"</t>
  </si>
  <si>
    <t>Мероприятие 01.01.02 
Расходы на обеспечение деятельности (оказание услуг) МБУК "МКГ"</t>
  </si>
  <si>
    <t>Мероприятие 01.02.01 
Укрепление материально-технической базы и проведение текущего ремонта МБУК "Мытищинский историко-художественный музей"</t>
  </si>
  <si>
    <t xml:space="preserve">Мероприятие 01.02.02 
Укрепление материально-технической базы и проведение текущего ремонта МБУК "МКГ"
</t>
  </si>
  <si>
    <t>Мероприятие 01.02.02  
Расходы на обеспечение деятельности (оказание услуг) МАУК "БИЦ"</t>
  </si>
  <si>
    <t xml:space="preserve">Мероприятие 01.04.01
Укрепление материально-технической базы и проведение текущего ремонта МАУК "БИЦ"
</t>
  </si>
  <si>
    <t xml:space="preserve">Мероприятие 01.06.01.
Комплектование книжного фонда МАУК "БИЦ"
</t>
  </si>
  <si>
    <t>Мероприятие 01.01.01   
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(МБУК МТДК "ФЭСТ")</t>
  </si>
  <si>
    <t>Мероприятие 01.01.02 
Поддержка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(МБУК МТК "Огниво")</t>
  </si>
  <si>
    <t>Мероприятие 01.03.01 
Расходы на обеспечение деятельности (оказание услуг) МБУК МТДК "ФЭСТ"</t>
  </si>
  <si>
    <t>Мероприятие 01.03.02 
Расходы на обеспечение деятельности (оказание услуг) МБУК МТК "Огниво"</t>
  </si>
  <si>
    <t>Мероприятие 01.04.01
 Укрепление материально- технической базы и проведение текущего ремонта МБУК МТДК "ФЭСТ"</t>
  </si>
  <si>
    <t xml:space="preserve">Мероприятие 01.04.02 
Укрепление материально- технической базы и проведение текущего ремонта МБУК МТК "Огниво"
</t>
  </si>
  <si>
    <t>Мероприятие 01.05.01 
Мероприятия в сфере культуры МБУК "Мытищинский историко-художественный музей"</t>
  </si>
  <si>
    <t>Мероприятие 01.05.02 
Мероприятия в сфере культуры МАУК "БИЦ"</t>
  </si>
  <si>
    <t>Мероприятие 01.05.03 
Мероприятия в сфере культуры МБУК МТК "Огниво"</t>
  </si>
  <si>
    <t>Мероприятие 01.05.05 
Мероприятия в сфере культуры МБУК "КИЦ "Леонидовка"</t>
  </si>
  <si>
    <t>Мероприятие 01.05.07 
Мероприятия в сфере культуры МБУК ЦКД "Марфино"</t>
  </si>
  <si>
    <t>Мероприятие 01.05.08 
Мероприятия в сфере культуры МАУ ЦК "Подмосковье"</t>
  </si>
  <si>
    <t>Мероприятие 01.05.10 
Мероприятия в сфере культуры МБУК "МКГ"</t>
  </si>
  <si>
    <t>Мероприятие 05.01.02 
Расходы на обеспечение деятельности (оказание услуг) МБУК "КИЦ "Леонидовка"</t>
  </si>
  <si>
    <t>Мероприятие 05.01.04 
расходы на обеспечение деятельности (оказание услуг) МБУК ЦКД "Марфино"</t>
  </si>
  <si>
    <t xml:space="preserve">Мероприятие 05.01.05 
Расходы на обеспечение деятельности (оказание услуг) МАУ ЦК "Подмосковье" </t>
  </si>
  <si>
    <t>Мероприятие 05.02.01 
Укрепление материально-технической базы и проведение текущего ремонта МБУК "МДК "Яуза"</t>
  </si>
  <si>
    <t>Мероприятие 01.05.04 
Мероприятия в сфере культуры МБУК "МДК "Яуза"</t>
  </si>
  <si>
    <t>Мероприятие 05.01.01 
Расходы на обеспечение деятельности (оказание услуг) МБУК "МДК "Яуза"</t>
  </si>
  <si>
    <t>Мероприятие 05.02.02 
Укрепление материально-технической базы и проведение текущего ремонта МБУК "КИЦ "Леонидовка"</t>
  </si>
  <si>
    <t>Мероприятие 05.02.03 
Укрепление материально-технической базы и проведение текущего ремонта МБУК ЦКД "Марфино"</t>
  </si>
  <si>
    <t>Мероприятие 05.02.04 
Укрепление материально-технической базы и проведение текущего ремонта МАУ ЦК "Подмосковье"</t>
  </si>
  <si>
    <t>Основное мероприятие А2 Федеральный проект "Творческие люди"</t>
  </si>
  <si>
    <t>Подпрограмма 5 "Укрепление материально-технической базы государственных и муниципальных учреждений культуры, образовательных организаций в сфере культуры Московской области"</t>
  </si>
  <si>
    <t xml:space="preserve">Основное мероприятие А1.
Федеральный проект "Культурная среда"
</t>
  </si>
  <si>
    <t>Городской округ Мытищи не принимает участие в федеральном проекте "Культурная среда".</t>
  </si>
  <si>
    <t xml:space="preserve">Мероприятие 01.02.02 
Укрепление материально-технической базы и проведение текущего ремонта МБУК "ЕДП"
</t>
  </si>
  <si>
    <t>Подпрограмма 2  "Развитие музейного дела в Московской области"</t>
  </si>
  <si>
    <t>Подпрограмма 4 "Развитие профессионального искусства, гастрольно-концертной и культурно-досуговой деятельности, кинематографии в Московской области"</t>
  </si>
  <si>
    <t>Подпрограмма 7 "Развитие архивного дела в Московской области"</t>
  </si>
  <si>
    <t>Подпрограмма 1 "Снижение административных барьеров, повышение качества и доступности предоставления государственных и муниципальных услуг, в том числе на базе многофункциональных центров предоставления государственных и муниципальных услуг"</t>
  </si>
  <si>
    <t>Подпрограмма 2 "Развитие информационной и технологической инфраструктуры экосистемы цифровой экономики муниципального образования Московской области"</t>
  </si>
  <si>
    <t>Основное мероприятие E4. Федеральный проект "Цифровая образовательная среда"</t>
  </si>
  <si>
    <t>Мероприятие Е4.21.
Обновление и техническое обслуживание (ремонт) средств (программного обеспечения и оборудования), приобретенных в рамках субсидии на обеспечение образовательных организаций материально-технической базой для внедрения цифровой образовательной среды в рамках федерального проекта "Цифровая образовательная среда" национального проекта "Образование"</t>
  </si>
  <si>
    <t>Мероприятие 01.05.04. 
Обеспечение деятельности муниципального бюджетного учреждения "Молодежный центр "Импульс"</t>
  </si>
  <si>
    <t>Основное мероприятие Е8. Федеральный проект "Социальная активность"</t>
  </si>
  <si>
    <t>Подпрограмма 3. "Эффективное местное самоуправление Московской области"</t>
  </si>
  <si>
    <t>2.7</t>
  </si>
  <si>
    <t>4.6</t>
  </si>
  <si>
    <t>Мероприятие 03.01.03
Проведение физкультурно-спортивного праздника "Шаг вперед" и соревнований по различным видам спорта для людей с ограниченными возможностями здоровья</t>
  </si>
  <si>
    <t>Мероприятие 05.01.03 
Организация летних туристических экспедиций ДЦ "Турист"</t>
  </si>
  <si>
    <t>Заключен контракт на оказание услуг по отслеживанию сигналов тревоги, проверке и подтверждении нормального функционирования системы, эксплуатационному обслуживанию технических систем оповещения и реагированию в зданиях и помещениях администрации городского округа Мытищи Московской области.</t>
  </si>
  <si>
    <t>Инструктаж членов народной дружины проведен сотрудниками МУ МВД России "Мытищинское" при каждом заступлении дружинников на совместное патрулирование улиц и общественных мест, проверку лиц, состоящих на профилактических учетах в МУ МВД России "Мытищинское".</t>
  </si>
  <si>
    <t>Мероприятие будет реализовано в 
2023-2024 гг.</t>
  </si>
  <si>
    <t xml:space="preserve">Во исполнение  комплексного плана противодействия идеологии терроризма в Московской области на 2019-2023 годы приняты дополнительные меры по совершенствованию взаимодействия с муниципальными средствами массовой информации, для обеспечения надлежащего уровня информационно - пропагандистского сопровождения проводимых на территории городского округа Мытищи антитеррористических и антиэкстремистских  мероприятий. В соответствии с письмом Минобрнауки России от 28.04.2014 N ДЛ-115/03. В 33 общеобразовательных учреждениях организована работа по ограничению доступа обучающихся к видам информации, распространяемой посредством сети "Интернет", причиняющей вред здоровью и (или) развитию детей, а также не соответствующей задачам образования. В школах имеются положения о системе контентной фильтрации (СКФ) Интернет ресурсов, о комиссии по контентной фильтрации. Разработаны правила использования сети Интернет. За отчетный период времени материалы с признаками экстремистской пропаганды не изымались.        </t>
  </si>
  <si>
    <t xml:space="preserve">В образовательных организациях проведены педагогические советы с обсуждением вопросов по противодействию распространения идеологии терроризма и религиозно-политического экстремизма. Изучены методические материалы Министерства образования Московской области "Угрозы, вызываемые распространением идей терроризма и религиозно-политического экстремизма, межнациональной и межконфессиональной розни". Проведен анализ состояния дел по антитеррористической защищённости объектов образования городского округа Мытищи. </t>
  </si>
  <si>
    <t xml:space="preserve">В спортивной школе "ЦДЮС" в течение года запланировано проведение круглого стола "Экстремизму и терроризму – нет". В образовательных учреждениях планируется провести мероприятия, обеспечивающие открытое выражение и обсуждение учащимися вопросов межнациональных отношений и религиозной принадлежности: беседы, лекции, "круглые столы", психологические тренинги, направленные на воспитание  толерантности,  предупреждение  экстремизма и ксенофобии. Темы занятий:  "Мы – граждане России", "День памяти событий в Беслане", "День народного единства", "У экстремизма нет национальности", "Права человека глазами ребенка", "День защиты детей",  "День России", "Мир без насилия", "Неформальные молодёжные течения и движения". В работе используются фильмы по профилактике терроризма в молодежной среде, разработанные Главным управлением региональной безопасности Московской области.
За отчетный период на территории городского округа  Мытищи конфликтов по причине расовой и религиозной розни, а также фактов пропаганды национализма не выявлено.         </t>
  </si>
  <si>
    <t>Обслуживание, модернизация и развитие системы "Безопасный регион".</t>
  </si>
  <si>
    <t xml:space="preserve">Проведены рабочие встречи с руководителями торговых объектов, объектов общественного питания и бытовых услуг, расположенных на территории городского округа Мытищи, проведены работы по подключению к системе "Безопасный регион". Интеграция существующих систем видеонаблюдения коммерческого объекта к системе "Безопасный регион". 
</t>
  </si>
  <si>
    <t xml:space="preserve">Изготовление дипломов и свидетельств победителям и участникам конкурсов "Светлый город" и "Наш участковый" планируется в 4 квартале 2022 года. </t>
  </si>
  <si>
    <t>Городской округ Мытищи не принимает участие в федеральном проекте "Спорт – норма жизни" в 2022 году.</t>
  </si>
  <si>
    <t>Мероприятие 01.02.09. Ремонт кровли ФОК "Олимп"</t>
  </si>
  <si>
    <t>Мероприятие 01.02.08. Закупка автобуса для МАУ "ЦФКиС "Олимпик"</t>
  </si>
  <si>
    <t>Основное мероприятие Т2.
Федеральный проект "Экспорт продукции агропромышленного комплекса"</t>
  </si>
  <si>
    <t>Мероприятие 3.4.2. Предупреждение по распространению и пропаганды экстремистской идеологии, в том числе в сети "Интернет"</t>
  </si>
  <si>
    <t>Мероприятие 3.5 Организация и проведение "круглых столов" с лидерами местных национально-культурных объединений и религиозных организаций по вопросам социальной и культурной адаптации мигрантов, предупреждения конфликтных ситуаций среди молодежи, воспитания  межнациональной и межконфессиональной толерантности</t>
  </si>
  <si>
    <t>Мероприятие 4.1.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"Безопасный регион"</t>
  </si>
  <si>
    <t>Мероприятие 4.1.1. Приобретение технических средств для организации этапов построения городского сегмента системы технологического обеспечения региональной общественной безопасности и оперативного управления "Безопасный регион"</t>
  </si>
  <si>
    <t>Мероприятие 4.2. Проведение работ по установке видеокамер с подключением к системе "Безопасный регион" на подъездах многоквартирных домов</t>
  </si>
  <si>
    <t>Мероприятие 4.3. Обслуживание, модернизация и развитие системы "Безопасный регион"</t>
  </si>
  <si>
    <t>Мероприятие 4.3.1. Услуги  по организации и поддержанию в исправном состоянии элементов оборудования системы технологического обеспечения региональной общественной безопасности и оперативного управления "Безопасный регион"</t>
  </si>
  <si>
    <t>Мероприятие 5.1.4. Работа горячей телефонной линии "Ребенок в опасности", оперативное реагирование на выявленные факты  неблагополучия, координация вопросов оказания необходимой помощи и социальной реабилитации</t>
  </si>
  <si>
    <t>Мероприятие 5.1.5. Проведение на территории городского округа Межведомственной профилактической операции "Подросток", обеспечение координации деятельности органов и учреждений системы профилактики (по отдельному плану)</t>
  </si>
  <si>
    <t>Мероприятие 5.1.6. Проведение конкурсов "Светлый город" и "Наш участковый"</t>
  </si>
  <si>
    <t>Мероприятие 5.4. Изготовление и размещение рекламы, агитационных материалов направленных на: информирование общественности и целевых групп профилактики  о государственной стратегии, а также реализуемой профилактической деятельности в отношении наркомании; - формирования общественного мнения, направленного на изменение норм, связанных с поведением "риска", и пропаганду ценностей здорового образа жизни; - информирование о рисках, связанных с наркотиками;                        - стимулирование подростков и молодежи и их родителей к обращению за психологической и иной профессиональной помощью</t>
  </si>
  <si>
    <t xml:space="preserve">Мероприятие 1.1. Подготовка должностных лиц по вопросам гражданской обороны, предупреждения и ликвидации чрезвычайных ситуаций.
(УМЦ ГКУ "Специальный центр "Звенигород", др. специализированные учебные учреждения, оплата проживания во время прохождения обучения.)
</t>
  </si>
  <si>
    <t>Мероприятие 3.1. Создание, содержание системно-аппаратного комплекса "Безопасный город"</t>
  </si>
  <si>
    <t>Мероприятие 1.1.3. Проведение ежеквартальных тренировок по проверке боевой готовности добровольных пожарных на базе ДПК "Пироговский", а также, стимулирование добровольных пожарных по страхованию их жизни</t>
  </si>
  <si>
    <t>Подпрограмма 3 "Подготовка спортивного резерва"</t>
  </si>
  <si>
    <t>Подпрограмма 4 "Обеспечение эпизоотического и ветеринарно-санитарного благополучия"</t>
  </si>
  <si>
    <t>Подпрограмма 1 "Профилактика преступлений и иных правонарушений"</t>
  </si>
  <si>
    <t>Подпрограмма 2 "Снижение рисков возникновения и смягчение последствий чрезвычайных ситуаций природного и техногенного характера"</t>
  </si>
  <si>
    <t>Подпрограмма 3 "Развитие и совершенствование систем оповещения и информирования населения Московской области"</t>
  </si>
  <si>
    <t>Подпрограмма 4 "Обеспечение пожарной безопасности"</t>
  </si>
  <si>
    <t>Подпрограмма 5 "Обеспечение мероприятий гражданской обороны"</t>
  </si>
  <si>
    <t>Подпрограмма 6 "Обеспечивающая подпрограмма"</t>
  </si>
  <si>
    <t>Подпрограмма 7 "Развитие добровольничества (волонтерства) в Московской области"</t>
  </si>
  <si>
    <t>Подпрограмма 1 "Профилактика заболеваний и формирование здорового образа жизни. Развитие первичной медико-санитарной помощи"</t>
  </si>
  <si>
    <t>Подпрограмма 2 "Снижение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t>
  </si>
  <si>
    <t>Подпрограмма 3 "Развитие и совершенствование систем оповещения и информирования населения муниципального образования Московской области"</t>
  </si>
  <si>
    <t>Подпрограмма 4 "Обеспечение пожарной безопасности на территории муниципального образования Московской области"</t>
  </si>
  <si>
    <t>Подпрограмма 5 "Обеспечение мероприятий гражданской обороны на территории муниципального образования Московской области"</t>
  </si>
  <si>
    <t>Подпрограмма I "Создание условий для жилищного строительства"</t>
  </si>
  <si>
    <t xml:space="preserve">Мероприятие реализовано в 2021 году. </t>
  </si>
  <si>
    <t xml:space="preserve">Срок реализации мероприятия 31.12.2022. </t>
  </si>
  <si>
    <t xml:space="preserve">Основное мероприятие 01.
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
</t>
  </si>
  <si>
    <t xml:space="preserve">Основное мероприятие 01.
Оказание мер социальной поддержки детям-сиротам, детям, оставшихся без попечения родителей, лицам из числа указанной категории детей, а также гражданам, желающим взять детей на воспитание в семью. </t>
  </si>
  <si>
    <t xml:space="preserve">Мероприятие 01.01.
Предоставление жилых помещений детям-сиротам и детям, оставшимся без попечения родителей, лицам из числа детей-сирот и детей, оставшихся без попечения родителей по договорам найма специализированных жилых помещений
</t>
  </si>
  <si>
    <t>Продолжение п.п.1.1</t>
  </si>
  <si>
    <t xml:space="preserve">Мероприятие 01.01.
Реализация мероприятий по улучшению жилищных условий многодетных семей
</t>
  </si>
  <si>
    <t>Финансирование за счет средств федерального бюджета мероприятий подпрограммы в 2022 году не предусмотрено.</t>
  </si>
  <si>
    <t xml:space="preserve">Основное мероприятие 02.
Строительство, реконструкция, капитальный ремонт, приобретение, монтаж и ввод в эксплуатацию объектов водоснабжения на территории муниципальных образований Московской области
</t>
  </si>
  <si>
    <t xml:space="preserve">Мероприятие 02.01 -
Строительство и реконструкция объектов водоснабжения
</t>
  </si>
  <si>
    <t>Мероприятие реализовано 2021 году.</t>
  </si>
  <si>
    <t>Мероприятие 02.02 -
Капитальный ремонт, приобретение, монтаж и ввод в эксплуатацию объектов водоснабжения.</t>
  </si>
  <si>
    <t>Мероприятие 02.04 
Создание и восстановление ВЗУ, ВНС и станций водоподготовки, выполняемых в рамках реализации инвестиционных программ ресурсоснабжающих организаций Московской области</t>
  </si>
  <si>
    <t xml:space="preserve">Мероприятие F5. 01-
Строительство и реконструкция (модернизация) объектов питьевого водоснабжения 
</t>
  </si>
  <si>
    <t>Основное мероприятие 01 - Строительство, реконструкция (модернизация) , капитальный ремонт, приобретение, монтаж и ввод в эксплуатацию объектов очистки сточных вод на территории муниципальных образований Московской области</t>
  </si>
  <si>
    <t>Перекладка сети канализации к МБДОУ №52 "Березка" в пос.Здравница</t>
  </si>
  <si>
    <t>Мероприятие 01.02 -  
Строительство и реконструкция объектов очистки сточных вод</t>
  </si>
  <si>
    <t xml:space="preserve">Модернизация систем очистных сооружений и ливневой канализации. </t>
  </si>
  <si>
    <t xml:space="preserve">Проектирование ливневых очистных сооружений вблизи ул. Юбилейная
</t>
  </si>
  <si>
    <t>Мероприятие 01.03 -
Капитальный ремонт объектов очистки сточных вод</t>
  </si>
  <si>
    <t>Мероприятие F1.01. – Стимулирование программ развития жилищного строительства субъектов Российской Федерации</t>
  </si>
  <si>
    <t>Основное мероприятие 04 - Создание экономических условий для повышения эффективности работы организаций жилищно-коммунального хозяйства</t>
  </si>
  <si>
    <t xml:space="preserve">Мероприятие 05.01. 
Утверждение схем теплоснабжения городских округов (актуализированных схем теплоснабжения городских округов)
</t>
  </si>
  <si>
    <t xml:space="preserve">Мероприятие 05.02. 
Утверждение схем водоснабжения и водоотведения городских округов (актуализированных схем водоснабжения и водоотведения городских округов)              </t>
  </si>
  <si>
    <t>Мероприятие 05.03. 
Утверждение программ комплексного развития систем коммунальной инфраструктуры городских округов</t>
  </si>
  <si>
    <t xml:space="preserve">Мероприятие 01.01.
Установка (модернизация) ИТП с установкой теплообменника отопления и аппаратуры управления отоплением. </t>
  </si>
  <si>
    <t>Мероприятие 02.01.
Установка, замена, поверка общедомовых приборов учета энергетических ресурсов в многоквартирных домах.</t>
  </si>
  <si>
    <t xml:space="preserve">Мероприятие 02.02.
Выполнение работ по установке автоматизированных систем контроля за газовой безопасностью в жилых помещениях (квартирах) многоквартирных домов
</t>
  </si>
  <si>
    <t>Мероприятие 02.03. 
Возмещение специализированным организациям недополученных доходов, возникающих при выполнении работ по установке автоматизированных систем контроля за газовой безопасностью в жилых помещениях (квартирах) многоквартирных домов отдельным категориям граждан</t>
  </si>
  <si>
    <t>Мероприятие 03.01.
Организация работы с УК по подаче заявлений в ГУ МО "Государственная жилищная инспекция Московской области".</t>
  </si>
  <si>
    <t>Основное мероприятие 01 - Создание условий для реализации полномочий органов местного самоуправления</t>
  </si>
  <si>
    <t>Мероприятие 01.01
Создание административных комиссий, уполномоченных рассматривать дела об административных правонарушениях в сфере благоустройства</t>
  </si>
  <si>
    <t>Мероприятие 01.02 - 
Расходы на обеспечение деятельности (оказание услуг) муниципальных учреждений в сфере жилищно-коммунального хозяйства</t>
  </si>
  <si>
    <t>Мероприятие 01.04 -
Организация в границах городского округа электро-, тепло-, газо- и водоснабжения населения, водоотведения, снабжения населения топливом</t>
  </si>
  <si>
    <t>Основное мероприятие 02. 
Строительство и реконструкция автомобильных дорог местного значения</t>
  </si>
  <si>
    <t>Мероприятие 02.02. 
Финансирование работ по строительству (реконструкции) объектов дорожного хозяйства местного значения за счет средств местного бюджета</t>
  </si>
  <si>
    <t>Основное мероприятие 05. 
Ремонт, капитальный ремонт сети автомобильных дорог, мостов и путепроводов местного значения</t>
  </si>
  <si>
    <t>Мероприятие 05.02. 
Финансирование работ по капитальному ремонту и ремонту автомобильных дорог общего пользования местного значения за счет средств местного бюджета</t>
  </si>
  <si>
    <t>Мероприятие 05.05. 
Дорожная деятельность в отношении автомобильных дорог местного значения в границах городского округа</t>
  </si>
  <si>
    <t xml:space="preserve">Разработка и реализация проектов (схем) организации дорожного движения </t>
  </si>
  <si>
    <t xml:space="preserve">Обращений не поступало. </t>
  </si>
  <si>
    <t xml:space="preserve"> </t>
  </si>
  <si>
    <t xml:space="preserve">Мероприятие 05.08
Софинансирование работ в целях проведения капитального ремонта и ремонта автомобильных дорог, примыкающих к территориям садоводческих и огороднических некоммерческих товариществ </t>
  </si>
  <si>
    <t>Подпрограмма I "Комфортная городская среда"</t>
  </si>
  <si>
    <t>Мероприятие реализовано в 2021 году</t>
  </si>
  <si>
    <t xml:space="preserve">Мероприятие 01.09 
Создание новых и (или) благоустройство существующих парков культуры и отдыха за счет средств местного бюджета </t>
  </si>
  <si>
    <t xml:space="preserve">Подготовка аукционной документации. </t>
  </si>
  <si>
    <t>Благоустройство общественных территорий.</t>
  </si>
  <si>
    <t>1.12.1</t>
  </si>
  <si>
    <t>1.12.2</t>
  </si>
  <si>
    <t>1.12.3</t>
  </si>
  <si>
    <t>Обустройство пляжей за счет средств местного бюджета</t>
  </si>
  <si>
    <t>1.12.4</t>
  </si>
  <si>
    <t>Ремонт твердого покрытия, устройство тротуаров на общественных территориях</t>
  </si>
  <si>
    <t>1.14</t>
  </si>
  <si>
    <t>1.15</t>
  </si>
  <si>
    <t>1.16</t>
  </si>
  <si>
    <t>Подпрограмма II "Благоустройство территории"</t>
  </si>
  <si>
    <t>1.13</t>
  </si>
  <si>
    <t>Мероприятие 01.20
Ямочный ремонт асфальтового покрытия дворовых территорий</t>
  </si>
  <si>
    <t>Средства бюджета городского округа Мытищ</t>
  </si>
  <si>
    <t>Мероприятия 01.21 
Создание и ремонт пешеходных коммуникаций</t>
  </si>
  <si>
    <t>Подпрограмма III "Создание условий для обеспечения комфортного проживания жителей в многоквартирных домах"</t>
  </si>
  <si>
    <t xml:space="preserve">Мероприятие 02.03:
Соблюдение требований законодательства в области обеспечения санитарно-эпидемиологического благополучия населения, в частности по обеззараживанию (дезинфекции) мест общего пользования многоквартирных жилых домов
</t>
  </si>
  <si>
    <t>Выплачена заработная плата сотрудникам.</t>
  </si>
  <si>
    <t>Итого по подпрограмме V</t>
  </si>
  <si>
    <t>исполнение</t>
  </si>
  <si>
    <t>17.4</t>
  </si>
  <si>
    <t>Подпрограмма IV "Обеспечивающая подпрограмма"</t>
  </si>
  <si>
    <t>86 чел./см</t>
  </si>
  <si>
    <t>Осуществлены расходы на заработную плату работникам МБУ "УГИО", а также закупки для обеспечения деятельности учреждения, в соответствии с планом графиком закупок.</t>
  </si>
  <si>
    <t>Оплата услуг за начисление, взимание и учет платы за наем муниципального жилищного фонда производится в соответствии с представленными счетами -фактурами.</t>
  </si>
  <si>
    <t>Заключен муниципальный контракт с АО "Мытищинская теплосеть". Оплата  произведена по выставленным счетам, сформированным по фактическому потреблению тепловой энергии.</t>
  </si>
  <si>
    <t>Планируется оплата счетов по фактическому потреблению тепловой энергии до конца 2022 года.</t>
  </si>
  <si>
    <t>Взносы на капитальный ремонт общего имущества многоквартирных домов оплачены в соответствии с представленными "Региональным оператором ФКР" счетами.</t>
  </si>
  <si>
    <t xml:space="preserve">Расход субвенции из бюджета Московской области на осуществление государственных полномочий Московской области в области земельных отношений  осуществлялся на оплату труда сотрудников, обеспечивающих выполнение государственных полномочий и начисления выплат по оплате труда. </t>
  </si>
  <si>
    <t>Срок оплаты процентов по бюджетному кредиту – ноябрь 2022г.</t>
  </si>
  <si>
    <t>На территории г.о. Мытищи расположена и успешно функционирует промышленная площадка "Аббакумово". Территория парка на 98% заполнена резидентами, осуществляющими деятельность в сферах производства, строительства и логистики. Администрацией округа проводится мониторинг крупных инвесторов с целью привлечения их к созданию многопрофильных индустриальных парков. Информация о мерах поддержки индустриальных парков Правительства Московской области доведена до инвесторов.</t>
  </si>
  <si>
    <t>Мероприятие 01.02. 
Организация методологического сопровождения деятельности государственных и муниципальных заказчиков, бюджетных учреждений Московской области, муниципальных бюджетных учреждений, государственных унитарных предприятий Московской области, муниципальных унитарных предприятий в сфере закупок для обеспечения государственных и муниципальных нужд</t>
  </si>
  <si>
    <t>"Информационный доклад о внедрении Стандарта содействия развитию конкуренции на территории городского округа Мытищи Московской области в 2021 году" сформирован в феврале 2022 года уполномоченным органом по внедрению Стандарта развития конкуренции.</t>
  </si>
  <si>
    <t>Подпрограмма 3 "Развитие малого и среднего предпринимательства"</t>
  </si>
  <si>
    <t>Подпрограмма 1 "Инвестиции"</t>
  </si>
  <si>
    <t xml:space="preserve">Подпрограмма 4 "Развитие потребительского рынка и услуг на территории муниципального образования Московской области" </t>
  </si>
  <si>
    <t xml:space="preserve">Мероприятие 1.6.1. Проведение ежегодного фестиваля "Чаепитие в Мытищах" </t>
  </si>
  <si>
    <t>Заключен муниципальный контракт от 24.02.22 на сумму 2000,0 тыс.руб.,  на оказание услуг по демонтажу незаконно установленных торговых объектов.</t>
  </si>
  <si>
    <t xml:space="preserve">Основное мероприятие 01. 
Оказание государственной поддержки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t>
  </si>
  <si>
    <t xml:space="preserve">Мероприятие 02.01.
Осуществление полномочий по обеспечению жильем отдельных категорий граждан, установленных Федеральным законом от 12 января 1995 года № 5-ФЗ "О ветеранах"
</t>
  </si>
  <si>
    <t xml:space="preserve">Мероприятие 02.02.
Предоставление жилых помещений отдельным категориям граждан, установленным Федеральным законом от 24 ноября 1995 года № 181-ФЗ "О социальной защите инвалидов в Российской Федерации"
</t>
  </si>
  <si>
    <t xml:space="preserve">Мероприятие 03.01.
Предоставление жилых помещений гражданам, уволенным с военной службы, и приравненным к ним лицам,  в соответствии с Федеральным законом от 8 декабря 2010 года  № 342-ФЗ "О внесении изменений в Федеральный закон "О статусе" военнослужащих" и об обеспечении жилыми помещениями некоторых категорий граждан"
</t>
  </si>
  <si>
    <t>Основное мероприятие F5 - Реализация федерального проекта "Чистая вода" в рамках реализации национального проекта "Жилье и городская среда"</t>
  </si>
  <si>
    <t>Основное мероприятие F1 - Реализация федерального проекта "Жилье" в рамках национального проекта "Жилье и городская среда"</t>
  </si>
  <si>
    <t>Постановлением администрации городского округа Мытищи Московской области от 21.03.2022 № 1071 утвержден порядок предоставления субсидии из бюджета городского округа Мытищи на возмещение части недополученных доходов поставщиков ресурсов.</t>
  </si>
  <si>
    <t xml:space="preserve">Основное мероприятие 05 "Мониторинг разработки и утверждения схем водоснабжения и водоотведения, теплоснабжения, а также программ комплексного развития систем коммунальной инфраструктуры городских округов"
</t>
  </si>
  <si>
    <t>Основное мероприятие 01 "Повышение энергетической эффективности муниципальных учреждений Московской области"</t>
  </si>
  <si>
    <t>Основное мероприятие 02 "Организация учета энергоресурсов в жилищном фонде Московской области"</t>
  </si>
  <si>
    <t>Основное мероприятие 03 "Повышение энергетической эффективности многоквартирных домов"</t>
  </si>
  <si>
    <t xml:space="preserve">Мероприятие 01.06
Устройство контейнерных площадок
</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</si>
  <si>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</si>
  <si>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Мероприятие 01.35
Реализация программ формирования современной городской среды в части благоустройства общественных территорий за счет средств местного бюджета</t>
  </si>
  <si>
    <t>Мероприятие 01.37
Благоустройство лесопарковых зон</t>
  </si>
  <si>
    <t>Мероприятие 01.38
Обустройство пляжей</t>
  </si>
  <si>
    <t>Мероприятие 01.40
Замена и модернизация детских игровых площадок</t>
  </si>
  <si>
    <t>Мероприятие 01.43
Комплексное благоустройство  территорий (создание новых элементов)</t>
  </si>
  <si>
    <t xml:space="preserve">Мероприятие F2.03
Реализация программ формирования современной городской среды в части благоустройства общественных территорий
</t>
  </si>
  <si>
    <t xml:space="preserve">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
</t>
  </si>
  <si>
    <t xml:space="preserve">Мероприятие F2.08
Ремонт дворовых территорий
</t>
  </si>
  <si>
    <t>Основное мероприятие 01
Обеспечение комфортной среды проживания на территории муниципального образования</t>
  </si>
  <si>
    <t>Мероприятие 01.08
Финансовое обеспечение (оказание услуг) муниципальных казенных учреждений в сфере благоустройства</t>
  </si>
  <si>
    <t>Мероприятие 01.10
Содержание и текущий ремонт покрытий</t>
  </si>
  <si>
    <t>Мероприятие 01.12
Соответствие внешнего вида ограждений региональным требованиям</t>
  </si>
  <si>
    <t>Мероприятие 01.13
Содержание и текущий ремонт элементов объектов благоустройства</t>
  </si>
  <si>
    <t>Мероприятие 01.14
Озеленение территорий</t>
  </si>
  <si>
    <t>Мероприятие 01.15
Содержание, ремонт и восстановление уличного освещения</t>
  </si>
  <si>
    <t>Мероприятие 01.16
Замена неэнергоэффективных светильников наружного освещения</t>
  </si>
  <si>
    <t>Мероприятие 01.18
Содержание туалетных кабин</t>
  </si>
  <si>
    <t>Мероприятие 01.19
Содержание и ремонт водных объектов (прудов) и устройств</t>
  </si>
  <si>
    <t>Основное мероприятие 01 "Приведение в надлежащее состояние подъездов в многоквартирных домах"</t>
  </si>
  <si>
    <t xml:space="preserve">Мероприятие 01.01
Ремонт подъездов в многоквартирных домах
</t>
  </si>
  <si>
    <t>Мероприятие 02.01 
Проведение капитального ремонта многоквартирных домов на территории Московской области</t>
  </si>
  <si>
    <t>Подпрограмма V "Обеспечивающая подпрограмма"</t>
  </si>
  <si>
    <t>Основное мероприятие 01 
"Создание условий для реализации полномочий органов местного самоуправления"</t>
  </si>
  <si>
    <t xml:space="preserve">Мероприятие 01.15
Создание административных комиссий, уполномоченных рассматривать дела об административных правонарушениях в сфере благоустройства
</t>
  </si>
  <si>
    <t>Городской округ Мытищи не принимает участие в федеральном проекте "Обеспечение устойчивого сокращения непригодного для проживания жилищного фонда"  и  адресной
программе Московской области "Переселение
граждан из аварийного жилищного фонда в Московской области на 2016-2022 годы".</t>
  </si>
  <si>
    <t>Подпрограмма 3 "Дополнительное образование, воспитание и психолого-социальное сопровождение детей"</t>
  </si>
  <si>
    <t>Подпрограмма 1 "Комплексное освоение земельных участков в целях жилищного строительства и развитие застроенных территорий"</t>
  </si>
  <si>
    <t>Подпрограмма 2 "Обеспечение жильем молодых семей"</t>
  </si>
  <si>
    <t>Подпрограмма 3 "Обеспечение жильем детей-сирот и детей, оставшихся без попечения родителей, лиц из числа детей-сирот и детей, оставшихся без попечения родителей"</t>
  </si>
  <si>
    <t>Подпрограмма 4 "Социальная ипотека"</t>
  </si>
  <si>
    <t>Подпрограмма 7 "Улучшение жилищных условий отдельных категорий многодетных семей"</t>
  </si>
  <si>
    <t>Подпрограмма 8 "Обеспечение жильем отдельных категорий граждан, установленных федеральным законодательством"</t>
  </si>
  <si>
    <t>Подпрограмма 4 "Развитие потребительского рынка и услуг на территории муниципального образования Московской области"</t>
  </si>
  <si>
    <t>Подпрограмма 1 "Развитие имущественного комплекса"</t>
  </si>
  <si>
    <t>Подпрограмма 3 "Совершенствование муниципальной службы Московской области"</t>
  </si>
  <si>
    <t>Подпрограмма 4 "Управление муниципальными финансами"</t>
  </si>
  <si>
    <t>Подпрограмма 2 "Реализация политики пространственного развития городского округа"</t>
  </si>
  <si>
    <t>Подпрограмма II "Благоустройство территорий"</t>
  </si>
  <si>
    <t>Подпрограмма 2 "Обеспечение мероприятий по переселению граждан из аварийного жилищного фонда Московской области"</t>
  </si>
  <si>
    <t>Подпрограмма 5 "Обеспечивающая подпрограмма""</t>
  </si>
  <si>
    <t>Подпрограмма 4 "Развитие потребительского рынка и услуг"</t>
  </si>
  <si>
    <t>Направлены заявки в Министерство образования Московской области на финансирование из бюджета Московской области.</t>
  </si>
  <si>
    <t xml:space="preserve">Заключены муниципальные контракты на подготовку проектной документации, выполнение работ по капитальному ремонту в МБОУ  СОШ №7 и МБОУ ШОВЗ. 
</t>
  </si>
  <si>
    <t xml:space="preserve">Оплата производится ежемесячно по факту выполненных работ. </t>
  </si>
  <si>
    <t>Мероприятие 07.01.
Осуществление отдельных государственных полномочий в части подготовки и направления уведомлений о соответствии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уведомлений о соответствии (несоответствии) построенных или реконструированных</t>
  </si>
  <si>
    <t>объектов индивидуального жилищного строительства или садового дома требованиям законодательства о градостроительной деятельности</t>
  </si>
  <si>
    <t>Администрацией по заявлениям жителей обработано                                           193 уведомления о планируемом строительстве объектов индивидуального жилищного строительства (ИЖС) или садового дома.</t>
  </si>
  <si>
    <t>Мероприятие по реконструкции водозаборного узла "Пироговский" запланировано к  реализации в                                    2023-2024 годах.</t>
  </si>
  <si>
    <t xml:space="preserve">Мероприятие 01.12
Устройство и капитальный ремонт электросетевого хозяйства, систем наружного освещения в рамках реализации проекта "Светлый город" за счет средств местного бюджета
</t>
  </si>
  <si>
    <t xml:space="preserve">Основное мероприятие
02  "Переселение граждан из аварийного жилищного фонда"
</t>
  </si>
  <si>
    <t xml:space="preserve">Заключены соглашения и установлены регламенты об информационном взаимодействии с ЕДДС экстренных оперативных служб и организаций (объектов), службами жизнеобеспечения муниципального образования при введении в эксплуатацию сегментов АПК "Безопасный город" (Система-112, КСЭОН). Проведены испытания и приемка системы КСЭОН. Используются существующие сегменты АПК "Безопасный город" в городском округе Мытищи (система – 112, видеонаблюдение "Безопасный регион, Безопасный город, КСЭОН", установленных в ЕДДС МО.
Функционируют следующие системы мониторинга:
- система мониторинга ЖКХ (теплосеть, водоканал, газ, электросеть) - СМС-сообщения в ДДС организации с датчиков мониторинга;
- мониторинг уровня воды на Пироговской плотине №27 ФГУП "Канал им. Москвы";
- система видеонаблюдения "Безопасный регион";
- Региональная (территориальная) автоматизированная система централизованного оповещения РАСЦО (ТАСЦО) – П-160 в МУ "ЕДДС Мытищи" г. Мытищи ул. Щербакова д.10.
       </t>
  </si>
  <si>
    <t>Информационная поддержка оказывается по мере необходимости. Регулярно размещается актуальная информация для социально ориентированных некоммерческих организаций в подразделе "СО НКО" на официальном сайте администрации городского округа Мытищи. Проведены 3 круглых стола по вопросам деятельности СО НКО  в сфере социальной защиты населения и физической культуры и спорта.</t>
  </si>
  <si>
    <t>Обеспечение деятельности муниципального бюджетного учреждения "Молодежный центр "Импульс".</t>
  </si>
  <si>
    <t xml:space="preserve">Проведены работы по прокладке оптико-волоконных линий связи и расширения коммуникаций. Обслужено около 300 км оптико-волоконных линий связи, проложено 1,04 км; обеспечен доступ к городской сети Wi-Fi в парках городского округа Мытищи (уникальных пользователей - 4571); подключено 116 социальных объектов к сети Интернет. </t>
  </si>
  <si>
    <t>Подпрограмма 9 "Развитие парков культуры и отдых"</t>
  </si>
  <si>
    <t>Продолжение п. 4.5</t>
  </si>
  <si>
    <t>14</t>
  </si>
  <si>
    <t>42-43</t>
  </si>
  <si>
    <t>66</t>
  </si>
  <si>
    <t>73-74</t>
  </si>
  <si>
    <t>100-101</t>
  </si>
  <si>
    <t>101-102</t>
  </si>
  <si>
    <t>102-103</t>
  </si>
  <si>
    <t>122-124</t>
  </si>
  <si>
    <t>Мероприятие 1.2.1 
Укрепление материально-технической базы и проведение текущего ремонта МБУК "Мытищинский историко-художественный музей"</t>
  </si>
  <si>
    <t>Мероприятие 1.2.2 
Укрепление материально-технической базы и проведение текущего ремонта МБУК "МКГ"</t>
  </si>
  <si>
    <t>Мероприятие 01.05.06 
Мероприятия в сфере культуры МБУК "КДЦ "Бородино"</t>
  </si>
  <si>
    <t>Мероприятие 05.01.03 
Расходы на обеспечение деятельности (оказание услуг) МБУК "КДЦ "Бородино"</t>
  </si>
  <si>
    <t>Основное мероприятие 02. "Финансовое обеспечение реализации прав граждан на получение общедоступного и бесплатного дошкольного образования"</t>
  </si>
  <si>
    <t xml:space="preserve">Основное мероприятие 01. "Финансовое обеспечение деятельности образовательных организаций"                                </t>
  </si>
  <si>
    <t xml:space="preserve">Основное мероприятие 02. "Финансовое обеспечение деятельности образовательных организаций для детей-сирот и детей, оставшихся без попечения родителей"   </t>
  </si>
  <si>
    <t xml:space="preserve">Основное мероприятие 03. "Реализация федеральных государственных образовательных стандартов общего образования, в том числе мероприятий по нормативному правовому и методическому сопровождению, обновлению содержания и технологий образования"                                </t>
  </si>
  <si>
    <t xml:space="preserve">Основное мероприятие 08. Модернизация школьных систем образования в рамках государственной программы Российской Федерации "Развитие образования"  </t>
  </si>
  <si>
    <t xml:space="preserve">Основное мероприятие Е1. Федеральный проект "Современная школа"                                </t>
  </si>
  <si>
    <t xml:space="preserve">Основное мероприятие 03. "Финансовое  обеспечение оказания услуг (выполнения работ) организациями дополнительного образования"   </t>
  </si>
  <si>
    <t>Основное мероприятие 06. "Обеспечение функционирования модели персонифицированного финансирования дополнительного образования детей"</t>
  </si>
  <si>
    <t xml:space="preserve">Основное мероприятие А1. Федеральный проект "Культурная среда"                                  </t>
  </si>
  <si>
    <t xml:space="preserve">Основное мероприятие 01. "Создание условий для реализации полномочий органов местного самоуправления"                                  </t>
  </si>
  <si>
    <t>Основное мероприятие 01. "Проведение капитального ремонта объектов дошкольного образования, закупка оборудования"</t>
  </si>
  <si>
    <t xml:space="preserve">Основное мероприятие P5. 
Федеральный проект "Спорт – норма жизни" 
</t>
  </si>
  <si>
    <t>Мероприятие 3.3.1. Организация и проведение уроков памяти с учащимися с 7 – 11 классы на тему "Молодежь против терроризма и экстремизма"</t>
  </si>
  <si>
    <t xml:space="preserve">Основное мероприятие 04. Развертывание элементов системы технологического обеспечения региональной общественной безопасности и оперативного управления "Безопасный регион"
</t>
  </si>
  <si>
    <t>Мероприятие 4.4. Обеспечение установки на коммерческих объектах видеокамер с подключением к системе "Безопасный регион", а также интеграция имеющихся средств видеонаблюдения коммерческих объектов в систему "Безопасный регион"</t>
  </si>
  <si>
    <t>Мероприятие 5.1.1. Изготовление и размещение рекламы, агитационных материалов направленных на: информирование общественности и целевых групп профилактики о государственной стратегии, а также реализуемой профилактической деятельности в отношении наркомании; - формирования общественного мнения, направленного на изменение норм, связанных с поведением "риска", и пропаганду ценностей здорового образа жизни; - информирование о рисках, связанных с наркотиками; - стимулирование подростков и молодежи и их родителей к обращению за психологической и иной профессиональной помощью</t>
  </si>
  <si>
    <t xml:space="preserve">Мероприятие 01.01.
Предоставление жилых помещений отдельным категориям граждан, установленным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t>
  </si>
  <si>
    <t xml:space="preserve">Мероприятие 04.02. Разработка и корректировка плана мероприятий ("дорожной карты") по содействию развитию конкуренции в муниципальном образовании Московской области </t>
  </si>
  <si>
    <t>Мероприятие 04.04. Подготовка ежегодного доклада "Информационный доклад о внедрении стандарта развития конкуренции на территории муниципального образования Московской области"</t>
  </si>
  <si>
    <t>Основное мероприятие 08.                          "Популяризация предпринимательства"</t>
  </si>
  <si>
    <t>Мероприятие 01.03. Организация и проведение "социальных" акций для ветеранов и инвалидов Великой Отечественной войны, социально незащищенных категорий граждан с участием хозяйствующих субъектов, осуществляющих деятельность в сфере потребительского рынка и услуг</t>
  </si>
  <si>
    <t>Подпрограмма 5. "Обеспечивающая подпрограмма"</t>
  </si>
  <si>
    <t>Обеспечение деятельности МБУ "Управление градостроительного и имущественного обеспечения"</t>
  </si>
  <si>
    <t>Мероприятие 07.02. 
Проведение мероприятий, к которым обеспечено праздничное/тематическое оформление территории муниципального образования в соответствии с постановлением Правительства Московской области от 21.05.2014 № 363/16 "Об утверждении Методических рекомендаций по размещению и эксплуатации элементов праздничного, тематического и праздничного светового оформления на территории Московской области"</t>
  </si>
  <si>
    <t>Мероприятие 01.05.01. 
Обеспечение деятельности муниципального бюджетного учреждения "Дворец молодежи"</t>
  </si>
  <si>
    <t>Мероприятие 01.05.02.
Обеспечение деятельности муниципального бюджетного учреждения "Молодежный центр "Маяк"</t>
  </si>
  <si>
    <t>Мероприятие 01.05.03.
Обеспечение деятельности муниципального бюджетного учреждения "Молодежный центр "Звёздный"</t>
  </si>
  <si>
    <t>Мероприятие 01.02. 
Оперативный мониторинг качества и доступности предоставления государственных и муниципальных услуг, в том числе по принципу "одного окна"</t>
  </si>
  <si>
    <t>Мероприятие 01.05. 
Обеспечение организаций начального общего, основного общего и среднего общего образования, находящихся в ведении органов местного самоуправления муниципальных образований Московской области, доступом в информационно-телекоммуникационную сеть "Интернет" за счет средств местного бюджета</t>
  </si>
  <si>
    <t>Основное мероприятие D2. Федеральный проект "Информационная инфраструктура"</t>
  </si>
  <si>
    <t>Основное мероприятие D6. Федеральный проект "Цифровое государственное управление"</t>
  </si>
  <si>
    <t xml:space="preserve"> Мероприятие 01.01 Обеспечение деятельности органов местного самоуправления муниципального образования Московской области"</t>
  </si>
  <si>
    <t xml:space="preserve">Основное мероприятие 01 "Благоустройство общественных территорий муниципальных образований
Московской области"
</t>
  </si>
  <si>
    <t>Основное мероприятие F2- "Формирование комфортной городской среды" национального проекта "Жилье и городская среда"</t>
  </si>
  <si>
    <t>Основное мероприятие Р5. Федеральный проект  "Спорт - норма жизни"</t>
  </si>
  <si>
    <t>Произведены расходы по заработной плате, коммунальным услугам,  техническому обслуживанию имущества, оплате за продукты питания в детских садах и другие расходы.</t>
  </si>
  <si>
    <t>Произведены расходы по заработной плате, коммунальным услугам, техническому обслуживанию имущества в общеобразовательных учреждениях и другие расходы.</t>
  </si>
  <si>
    <t>Произведены расходы по заработной плате, коммунальным услугам, техническому обслуживанию имущества  в учреждениях дополнительного образования детей.</t>
  </si>
  <si>
    <t>Денежные средства направлены на исполнение работ: по оценке недвижимого имущества  и земельных участков,  оценке годовой арендной платы  на объекты недвижимого имущества с целью принятия дальнейших управленческих решений в отношении данных объектов. Заключен договор на предоставление услуг по франкированию почтовых отправлений (Уведомлений по арендной плате за земельные участки).</t>
  </si>
  <si>
    <t>Решением Совета депутатов  городского округа Мытищи от 17.02.2022 №36/3 утверждены   изменения в Генеральный план городского округа Мытищи Московской области.</t>
  </si>
  <si>
    <t xml:space="preserve">От управляющих организаций не поданы заявления в ГУ МО "Государственная жилищная инспекция Московской области".
</t>
  </si>
  <si>
    <t>Основное мероприятие 02. Информационная безопасность</t>
  </si>
  <si>
    <t xml:space="preserve">Мероприятие А1.01
Проведение капитального ремонта, технического переоснащения и благоустройство территорий объектов культуры, находящихся в собственности муниципальных образований Московской области
</t>
  </si>
  <si>
    <t>Мероприятие 01.01. 
Оптимизация предоставления государственных и муниципальных услуг</t>
  </si>
  <si>
    <t>1.2.11</t>
  </si>
  <si>
    <t xml:space="preserve">Мероприятие 01.02.11 Приобретение коврового покрытия для отделения художественной гимнастики МБУ "СШ "Авангард" </t>
  </si>
  <si>
    <t>Мероприятие 01.16. Обеспечение переданных государственных полномочий Московской области по организации деятельности по сбору 
(в том числе раздельному сбору) отходов на лесных участках в составе земель лесного фонда, не предоставленных гражданам и юридическим лицам, а также по транспортированию, обработке и утилизации таких отходов</t>
  </si>
  <si>
    <t>Основное мероприятие 11. Выполнение отдельных мероприятий муниципальных программ в сфере экологии и охраны окружающей среды</t>
  </si>
  <si>
    <t>Мероприятие 11.05. Ликвидация несанкционированных свалок</t>
  </si>
  <si>
    <t>Основное мероприятие 04. Реализация мер, направленных на повышение эффективности воспитательной деятельности в системе образования, физической культуры и спорта, культуры и уровня психолого-педагогической поддержки социализации детей</t>
  </si>
  <si>
    <t>Мероприятие 04.06. Реализация отдельных мероприятий в сфере образования</t>
  </si>
  <si>
    <t>подпрограмма 5 "Обеспечивающая подпрограмма"</t>
  </si>
  <si>
    <t>Основное мероприятие 01. Создание условий для реализации полномочий органов местного самоуправления</t>
  </si>
  <si>
    <t>Мероприятия 01.02. Расходы на обеспечение деятельности (оказание услуг) муниципальных учреждений в сфере дорожного хозяйства</t>
  </si>
  <si>
    <t xml:space="preserve">Выполнение данного мероприятия в 2022 году не запланировано, из-за отсутствия выделения субсидии из бюджета МО.  </t>
  </si>
  <si>
    <t>Произведены выплаты стимулирующего характера работникам МФЦ, оказывающим услуги по консультированию граждан, направленные на повышение среднемесячного дохода специалистов МФЦ.</t>
  </si>
  <si>
    <t>Разработан проект  нормативов градостроительного проектирования городского округа Мытищи и направлен в Мытищинскую городскую прокуратуру.</t>
  </si>
  <si>
    <t>Заключен муниципальный контракт  на оказание  услуг по демонтажу незаконно установленных объектов рекламно-информационного оформления на территории городского округа Мытищи с последующим складированием и утилизацией. Все работы ведутся в соответствии с контрактами.</t>
  </si>
  <si>
    <t>Выполнение мероприятия планируется в 4-ом квартале 2022 года.</t>
  </si>
  <si>
    <t>Расходы произведены по фактически представленным документам.</t>
  </si>
  <si>
    <t xml:space="preserve">Оплата произведена за январь-май текущего года по фактически представленным документам. </t>
  </si>
  <si>
    <t xml:space="preserve">Расходы произведены по фактической посещаемости учащихся за январь-май 2022 года. </t>
  </si>
  <si>
    <t xml:space="preserve">Компенсация проезда за январь-май текущего года произведена по фактически представленным документам. </t>
  </si>
  <si>
    <t>Оплата произведена по фактической посещаемости за январь-май 2022 года.</t>
  </si>
  <si>
    <t>Заключено соглашение между министерством образования Московской области и администрацией городского округа Мытищи о предоставлении субсидии. Заключен контракт с ООО "ТОРГОВЫЙ ДОМ "ПРОСВЕЩЕНИЕ-РЕГИОН" на поставку учебного оборудования и цифровых лабораторий, оплата произведена за фактически поставленное оборудование. Заключен контракт с ООО "ЗЕОН" на поставку ноутбуков.</t>
  </si>
  <si>
    <t>Оплата произведена за январь-май 2022 года.</t>
  </si>
  <si>
    <t xml:space="preserve">Заключен муниципальный контракт на приобретение книг, поставлено 3 769 экземпляров. </t>
  </si>
  <si>
    <t>Заключены и оплачены муниципальные контракты на: 
- постановку спектакля под  названием «Оле Лукойе» (услуги художника-постановщика, режиссера, декорации;
- поставку звукового и светового оборудования.</t>
  </si>
  <si>
    <t>Произведена оплата за наградную продукцию (ленты, дипломы, цветочная продукция).</t>
  </si>
  <si>
    <t>Проведена 1 ярмарка выходного дня.</t>
  </si>
  <si>
    <t>Оказана социальная поддержка инвалидам, ветеранам труда, ветеранам ВОВ, участникам вооруженных конфликтов, проживающим в г.о.Мытищи.</t>
  </si>
  <si>
    <t>Открыта парикмахерская
- ИП Ерицян Г.А. по адресу: г.о. Мытищи, Осташковское шоссе, 24, д. Бородино,  ООО «Сервисные Системы» г. Мытищи, ул. Колонцова, 5 офис 313-2, (клининговые услуги) "Клининговая компания "Глобал Сервис".</t>
  </si>
  <si>
    <t xml:space="preserve">Перечень приоритетных рынков (сфер экономики) по содействию развитию конкуренции в городском округе Мытищи и Перечень дополнительных рынков (сфер экономики) по содействию развитию конкуренции в городском округе Мытищи утверждены и своевременно актуализируются в Плане мероприятий по содействию развитию конкуренции. </t>
  </si>
  <si>
    <t>Согласно Мытищинскому территориальному Трехстороннему соглашению между администрацией городского округа Мытищи Московской области, Координационным Советом профсоюзов и работодателями городского округа Мытищи  с 1 июня 2022  года  в организациях внебюджетного сектора установлен минимальный уровень оплаты труда 23 309 рублей.</t>
  </si>
  <si>
    <t>Представлен отчет за 2021 год, за 1 квартал 2022 года п-4, П-1.</t>
  </si>
  <si>
    <t>Осуществлялось обслуживание информационных ресурсов и систем (реестры администрации городского округа Мытищи в количестве 10 шт., системы на базе 1С Предприятие: документооборот, бухгалтерия, архив баз системы документооборот, МСЭД, учетно-управленческие системы, сайт администрации городского округа Мытищи); выполнены работы по регламентному обслуживанию и модернизации сетевой, компьютерной и телефонной инфраструктур.</t>
  </si>
  <si>
    <t>Заключены и оплачены договора на  поставку товаров для проведения мероприятий:                                                                  игры "Громкий вопрос"; "Весенняя Зарница 2022";  "День России"; "Фестиваль забытых игр; акции "Свеча памяти".</t>
  </si>
  <si>
    <t>Организован и проведен День молодежи.</t>
  </si>
  <si>
    <t xml:space="preserve">Произведена оплата труда несовершеннолетним гражданам. </t>
  </si>
  <si>
    <t>Заключен муниципальный контракт на рассылку электронных писем (уведомлений) кандидатам в присяжные заседатели.</t>
  </si>
  <si>
    <t>Финансирование не запланировано в                     2022 году.</t>
  </si>
  <si>
    <t>Разработка  проектно-сметной документации,  экспертиза ПСД, строительный контроль, лабораторные исследования качества работ по ремонту дворовых и общественных территорий, объектов КБДТ</t>
  </si>
  <si>
    <t>1.12.5</t>
  </si>
  <si>
    <t>Утверждение формы границ прилегающих территорий</t>
  </si>
  <si>
    <t>Подготовка документации.</t>
  </si>
  <si>
    <t>Мероприятие 01.05
Организация  общественных работ, субботников</t>
  </si>
  <si>
    <t>Срок реализации мероприятия 4 квартал т.г.</t>
  </si>
  <si>
    <t>Проведена работа с руководителями сельскохозяйственных организаций о недопущении снижения поголовья животных.</t>
  </si>
  <si>
    <t>Проведены мероприятия по охране общественного порядка: "Вербное воскресенье", "Пасха", "Красная горка", "Радоница", "День Победы", "Троица", "День молодёжи".</t>
  </si>
  <si>
    <t>Добровольными народными дружинниками принято активное участие в охране общественного порядка при проведении мероприятий:  "Вербное воскресенье", "Пасха", "Красная горка", "Радоница", "День Победы", "Троица", "День молодёжи".</t>
  </si>
  <si>
    <t xml:space="preserve">Проведены профилактические мероприятия в общеобразовательных учреждениях, направленные на противодействие терроризму и экстремизму. Особое внимание уделено профилактике и своевременному выявлению увлечениям идеологией терроризма и экстремизма среди несовершеннолетних учащихся школ. В каждом общеобразовательном учреждении имеются: "Программы по правовому воспитанию школьников"; "Предупреждение терроризма, экстремизма, ксенофобии, воспитание  толерантности"; "Работа с родителями"; информационные стенды, литература по законодательству Российской Федерации; а также проведены классные часы, беседы, лектории по профилактике асоциальных явлений среди обучающихся.                        </t>
  </si>
  <si>
    <t xml:space="preserve">Проведено обучение по вопросам гражданской обороны, предупреждения и ликвидации чрезвычайных ситуаций, в котором приняло участие 5 человек. </t>
  </si>
  <si>
    <t>Изготовлены листовки формата А4 на противопожарную тематику.</t>
  </si>
  <si>
    <t>Заключено 2 муниципальных контракта на общую сумму                             5 127,98 тыс. руб., из них:
- 4 860,72 тыс. руб. на археологические изыскания (муниципальный контракт находится на оформлении);
- 267,26 тыс. руб. на проведение государственной историко-культурной экспертизы земельного участка.</t>
  </si>
  <si>
    <t>Конкурсные процедуры во 2 квартале т.г. не состоялись.
Повторное проведение конкурсных процедур запланировано на 4 квартал т.г.</t>
  </si>
  <si>
    <t xml:space="preserve">Заключен муниципальный контракт на актуализацию схемы водоснабжения и водоотведения городского округа Мытищи на период с                        2022 по 2040 год. </t>
  </si>
  <si>
    <t>245 человек получили выплаты пенсии.</t>
  </si>
  <si>
    <t>Проведены мероприятия (спорт глухих):
- турнир городского округа Мытищи по волейболу среди мужских команд; 
- Первенство городского округа Мытищи по пляжному волейболу среди мужских и женских команд.</t>
  </si>
  <si>
    <t xml:space="preserve">Завершено расследование 2 несчастных случаев со смертельным исходом, один из которых признан комиссией, как  связанный с производством. Ведется расследование 2 несчастных случаев с тяжелыми последствиями.
</t>
  </si>
  <si>
    <t>Оплата производится  согласно актам сдачи-приемки работ по фактически выполненным объемам.
Разница фактических объемов финансирования и исполнения программного мероприятия обусловлена условиями муниципальных контрактов.</t>
  </si>
  <si>
    <t xml:space="preserve">Срок реализации мероприятия 4 квартал т.г. </t>
  </si>
  <si>
    <t>Выполнены работы по содержанию:
- 2 678,9 тыс. м2 проезжих частей дорог;
- 351,2 тыс. м2 тротуаров.</t>
  </si>
  <si>
    <t xml:space="preserve">Срок окончания работ 31.12.2022 года.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</si>
  <si>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Срок окончания работ 31.12.2022 года.</t>
  </si>
  <si>
    <t>Выполнены работы по содержанию и обслуживанию           4 шлагбаумов на привокзальной площади городского округа  Мытищи.</t>
  </si>
  <si>
    <t>Ведутся работы по содержанию открытой муниципальной автостоянки по адресу:
ул. Коминтерна д. 24 (4 000 м2).</t>
  </si>
  <si>
    <t xml:space="preserve">Заключен муниципальный контракт на сумму 15 354,8 тыс.руб., в рамках которого ведется разработка проектно-изыскательских работ по капитальному ремонту подъездных работ к территориям садоводческих и огороднических некоммерческих товариществ. 
</t>
  </si>
  <si>
    <t>Проводятся проектно-изыскательные работы</t>
  </si>
  <si>
    <t>Ведется строительство. Заключен контракт на закупку оборудования.</t>
  </si>
  <si>
    <t xml:space="preserve">Ведется строительство пристройки к СОШ №6. </t>
  </si>
  <si>
    <t>Ведется строительство ФОК  с универсальным залом в с. Марфино и подключение к сетям.</t>
  </si>
  <si>
    <t>14.3</t>
  </si>
  <si>
    <t>Мероприятие 02.11. Капитальные вложения в общеобразовательные организации в целях обеспечения односменного режима обучения за счет средств местного бюджета</t>
  </si>
  <si>
    <t xml:space="preserve">Основное мероприятие 03. 
Оказание государственной поддержки по обеспечению жильем граждан, уволенных с военной службы, и приравненных к ним лиц в соответствии с Федеральным законом от 8 декабря 2010 года № 342-ФЗ "О внесении изменений в Федеральный закон "О статусе </t>
  </si>
  <si>
    <t>военнослужащих" и об обеспечении жилыми помещениями некоторых категорий граждан"</t>
  </si>
  <si>
    <t>Информация о состоянии конкурентной среды округа и деятельности по содействию развитию конкуренции размещена и актуализирована в  информационно-телекоммуникационной сети "интернет" на официальном сайте органов местного самоуправления городского округа Мытищи в разделе "Бизнес и предпринимательство" во вкладке "Развитие конкуренции".</t>
  </si>
  <si>
    <t>Подпрограмма 2 "Обеспечивающая подпрограмма"</t>
  </si>
  <si>
    <t>Продолжение п. 1.1.1</t>
  </si>
  <si>
    <t>1-13</t>
  </si>
  <si>
    <t>14-15</t>
  </si>
  <si>
    <t>15</t>
  </si>
  <si>
    <t>16-32</t>
  </si>
  <si>
    <t>16-17</t>
  </si>
  <si>
    <t>17-19</t>
  </si>
  <si>
    <t>27-29</t>
  </si>
  <si>
    <t>30</t>
  </si>
  <si>
    <t>31-32</t>
  </si>
  <si>
    <t>33-35</t>
  </si>
  <si>
    <t>35-41</t>
  </si>
  <si>
    <t>66-69</t>
  </si>
  <si>
    <t>67</t>
  </si>
  <si>
    <t>67-69</t>
  </si>
  <si>
    <t>69</t>
  </si>
  <si>
    <t>70-75</t>
  </si>
  <si>
    <t>74-75</t>
  </si>
  <si>
    <t>76-99</t>
  </si>
  <si>
    <t>97-99</t>
  </si>
  <si>
    <t>103-104</t>
  </si>
  <si>
    <t>104-105</t>
  </si>
  <si>
    <t>109-110</t>
  </si>
  <si>
    <t>125-127</t>
  </si>
  <si>
    <t>127-131</t>
  </si>
  <si>
    <t>132-139</t>
  </si>
  <si>
    <t>137-139</t>
  </si>
  <si>
    <t>140-147</t>
  </si>
  <si>
    <t>Подпрограмма 2 "Развитие музейного дела и народных художественных промыслов в Московской области"</t>
  </si>
  <si>
    <t>Заключены и оплачены контракты на:
- работы по замене элемента на детской площадке на территории зоны отдыха «Сорокино» и произведены работы по замене тартанового покрытия;
- ремонт помещений и сквозной трещины на фасаде ДК "Поведники".
Приобретено световое оборудование.</t>
  </si>
  <si>
    <t>Выполняются работы по:  ликвидации несанкционированных водовыпусков; содержанию берегов р. Яуза, р. Сукромка, р. Борисовка</t>
  </si>
  <si>
    <t>Мероприятие 3.21 Проведение капитального ремонта (ремонта) зданий (помещений), находящихся в собственности муниципальных образований Московской области, в которых располагаются подразделения Военного комиссариата Московской области</t>
  </si>
  <si>
    <t>Проведены дни профилактики в школах. На стендах образовательных организаций размещены брошюры, буклеты, плакаты профилактической направленности. Проведены родительские собрания. Осуществлялось консультирование по телефонам "горячей линии" субъектов системы профилактики округа; проводились профилактические беседы с несовершеннолетними и их родителями (законными представителями).</t>
  </si>
  <si>
    <t>Построено и реконструировано:
- Кафе-Пекарня "Гурман"               ул. Силикатная, д. 20;
- Ресторан Банкетный комплекс  "Вилла Аркобалено"                              д. Высоково,                                     ул. Центральная, 21А;
- ресторан "МитХук" Олимпийский проспект,       стр. 10; 
- кафе "Арарат"  пос.Пироговский,                             ул. Центральная, дом 44а.</t>
  </si>
  <si>
    <t>6.2.</t>
  </si>
  <si>
    <t>6.3.</t>
  </si>
  <si>
    <t>6.4.</t>
  </si>
  <si>
    <t xml:space="preserve">В целях организации новых мест погребения и расширения  территории муниципального общественного кладбища "Волково-2", на основании постановления администрации городского округа Мытищи от 26.03.2020 №1116, осуществлено изъятие для муниципальных нужд земельного участка с кадастровым номером 50:12:0102405:4, общей площадью 11900 кв.м и объектов недвижимости, расположенных на нем, принадлежащих на праве собственности ОАО "Производственное объединение специализированного бытового обслуживания населения "ПОСБОН". </t>
  </si>
  <si>
    <t>Мероприятие 1.6.1. Изготовление знаков, печатной продукции на противопожарную тематику</t>
  </si>
  <si>
    <t xml:space="preserve">Из 6 молодых семей 5 семей реализовали средства социальной выплаты. Денежные средства перечислены на счета молодых семей, открытые в банке "Открытие". </t>
  </si>
  <si>
    <t xml:space="preserve">Гражданин, уволенный с военной службы, подлежащий обеспечению жилым помещением, за счет средств федерального бюджета, в                                             2022 году, снят с учета  на основании постановления администрации городского округа Мытищи от 29.12.2021 № 6022. </t>
  </si>
  <si>
    <t>Проводятся мероприятия по включению объекта СОШ на 400 мест                                              (мкр. 6-14 г. Мытищи) в государственную программу МО.</t>
  </si>
  <si>
    <t>63-65</t>
  </si>
  <si>
    <t>Приобретены дорожные знаки "Парковка инвалид" в количестве 20 штук. Ведутся работы по установке знаков с нанесением дорожной разметки.</t>
  </si>
  <si>
    <t>Приобретено оборудование: пандус, бегущая строка, мнемосхема, противоскользящее покрытие, опора для сидения, диагностический комплекс, игровые наборы, тактильная дорожка, доски-балансир, шумовой набор, таймер, зеркальная стена, противошумные наушники.</t>
  </si>
  <si>
    <t>Мероприятие 1.1.1. Проведение мероприятий в соответствии с Планом работы Антитеррористической комиссии  городского округа Мытищи на 2022 год</t>
  </si>
  <si>
    <t>Постоянно при проведении каждого мероприятия.
На официальном сайте администрации городского округа Мытищи размещена социальная реклама, направленная на профилактику противоправного поведения подростков. В газете "Неделя в округе" опубликована статья, телеканалом 
"Первый Мытищинский" записано интервью, посвященное вопросам профилактики потребления алкоголя, ПАВ, наркотиков. Проведен прямой эфир на телеканале "Первый Мытищинский" "Диалог с властью". Видеоролики профилактической направленности и заседания Комиссии транслируются на местном ТВ и светодиодных экранах округа. Информация о проводимых комиссией мероприятиях размещается на официальных страницах в социальных сетях. Отчеты о деятельности комиссии и управления по делам несовершеннолетних администрации г.о. Мытищи заслушивались на заседании Совета депутатов округа, на комиссии по профилактике коррупционных и иных правонарушений.</t>
  </si>
  <si>
    <t>Проведен антинаркотический месячник, приуроченный к Международному дню наркомании (26 июня), в рамках которого состоялись круглые столы, проведены викторины, спорт.мероприятия, осуществлялась демонстрация фильма.</t>
  </si>
  <si>
    <t>Мероприятия проводятся в течение года.</t>
  </si>
  <si>
    <t>1.12.6</t>
  </si>
  <si>
    <t>Устройство площадок для выгула животных</t>
  </si>
  <si>
    <t>1.12.7</t>
  </si>
  <si>
    <t>Обустройство парковочного пространства</t>
  </si>
  <si>
    <t>1.17</t>
  </si>
  <si>
    <t>Мероприятие 01.46: 
Обустройство велосипедной инфраструктуры</t>
  </si>
  <si>
    <t>1.17.1</t>
  </si>
  <si>
    <t>Благоустройство участков веломаршрута «Вело-1» от 91-км МКАД до ТРЦ «Июнь», расположенного по адресу ул. Мира, с. 51 в г. Мытищи, и от строящейся автомобильной дороги Виноградово-Болтино-Тарасовка до пер. Зеленый в п. Свиноедово в г.о. Мытищи.</t>
  </si>
  <si>
    <t>Мероприятие 01.23:
Устройство контейнерных площадок</t>
  </si>
  <si>
    <t>за  январь - сентябрь 2022 года</t>
  </si>
  <si>
    <t>за январь - сентябрь 2022 года</t>
  </si>
  <si>
    <t>за январь - сентябрь  2022 года</t>
  </si>
  <si>
    <t>Мероприятие 2.2.1 Содействие развитию малого и среднего предпринимательства</t>
  </si>
  <si>
    <t>Мероприятие 01.07 Предоставление мест для размещения нестационарных торговых объектов без проведения аукционов на льготных условиях или на безвозмездной основе</t>
  </si>
  <si>
    <t>Мероприятие 01.08 Предоставление субъектам малого или мреднего предпринимательства мест для размещения нестационарных торговых объектов без проведения торгов на льготных условиях при организации мобильной торговли</t>
  </si>
  <si>
    <t>Мероприятие 1.9 Взносы в уставной капитал муниципальных предприятий</t>
  </si>
  <si>
    <t>за январь-сентябрь 2022 года</t>
  </si>
  <si>
    <t>Основное мероприятие 02. Строительство и реконструкция автомобильных дорог местного значения</t>
  </si>
  <si>
    <t>2.4.15</t>
  </si>
  <si>
    <t xml:space="preserve">Мероприятие 2.2.1                                ПИР, строительство и реконструкция дорог (перечень №1)
</t>
  </si>
  <si>
    <t xml:space="preserve">Мероприятие 2.2.2.                            ПИР, строительство и реконструкция иных объектов дорожно-мостового хозяйства (перечень №2)
</t>
  </si>
  <si>
    <t xml:space="preserve">Мероприятие 5.2.1                                   Ремонт дорог на территории городского округа Мытищи </t>
  </si>
  <si>
    <t xml:space="preserve">Мероприятие 5.2.2                                        Ремонт тротуаров на территории городского округа Мытищи 
</t>
  </si>
  <si>
    <t>Мероприятие 5.5.1                               Содержание объектов дорожно-мостового хозяйства на территории городского округа Мытищи</t>
  </si>
  <si>
    <t>Мероприятие 5.5.2                              Текущий ремонт дорог, мостов, тротуаров, в т.ч. ямочный ремонт, содержание и ремонт светофорных объектов и дорожных знаков, разметка дорог, покраска бортового камня, металлических ограждений</t>
  </si>
  <si>
    <t>Мероприятие 5.5.3                        Содержание и обслуживание ливневой канализации и очистных сооружений</t>
  </si>
  <si>
    <t>Мероприятие 5.5.4                      Содержание дорожных сооружений и иных объектов дорожной инфраструктуры</t>
  </si>
  <si>
    <t>Мероприятие 5.5.5                               Вывоз брошенного (бесхозяйного) транспорта, его хранение, подготовка к утилизации</t>
  </si>
  <si>
    <t>Мероприятие 5.5.6                        Экспертиза проектно-сметной документации объектов транспортной сети городского округа Мытищи, подготовка и согласование исходно-разрешительной документации</t>
  </si>
  <si>
    <t>Мероприятие 5.5.7                   Строительный контроль, лабораторные исследования качества работ по ремонту автомобильных дорог, авторский надзор, проведение оценки уровня содержания и оценки технического состояния автомобильных дорог и дорожных сооружений, а также их элементов</t>
  </si>
  <si>
    <t>Мероприятие 5.5.8                     Оказание услуг по предоставлению данных по метеонаблюдению</t>
  </si>
  <si>
    <t xml:space="preserve">Мероприятие 5.6.5                 Оборудование пешеходных переходов консолями над проезжей частью </t>
  </si>
  <si>
    <t>Мероприятие 5.6.6                       Установка, переустановка, замена дорожных знаков</t>
  </si>
  <si>
    <t xml:space="preserve">Мероприятие 5.6.7                  Обустройство (реконструкция) пешеходных переходов </t>
  </si>
  <si>
    <t xml:space="preserve">Мероприятие 5.6.9                        Отделение улично-дорожной сети от тротуаров перильными ограждениями для исключения несанкционированного выхода пешеходов на проезжую часть </t>
  </si>
  <si>
    <t xml:space="preserve">Мероприятие 5.6.10                  Обустройство и ремонт искусственных неровностей на дорогах, а также прочих дорожных элементов </t>
  </si>
  <si>
    <t>Мероприятие 5.6.11                          Обрезка зеленых насаждений, ограничивающих видимость технических средств организации дорожного движения</t>
  </si>
  <si>
    <t>Мероприятие 5.6.12               Рассмотрение проектов организации дорожного движения при строительстве, реконструкции улично-дорожной сети, парковок около предприятий, торговых и развлекательных центров</t>
  </si>
  <si>
    <t>Мероприятие 5.6.13                           Анализ состояния аварийности, разработка предложений по совершенствованию ОДД</t>
  </si>
  <si>
    <t>Мероприятие 5.6.14                        Участие в ежегодных комплексных проверках улично-дорожной сети</t>
  </si>
  <si>
    <t>Мероприятие 5.6.15                     Проверка соответствия средств технической организации дорожного движения нормативным документам и комплексной схеме организации дорожного движения</t>
  </si>
  <si>
    <t>Мероприятие 5.6.16                 Рассмотрение вопросов обеспечения безопасности дорожного движения при производстве ремонтных, аварийных работ на проезжей части. Подготовка правовых актов в области обеспечения  безопасности дорожного движения</t>
  </si>
  <si>
    <t>Мероприятие 5.6.17                Рассмотрение обращений о выдаче специальных разрешений или запроса на согласование маршрутов движения транспортных средств, перевозящих опасные, крупногабаритные и тяжеловесные грузы по автомобильным дорогам</t>
  </si>
  <si>
    <t>Мероприятие 5.7.1                 Обслуживание муниципальных автостоянок</t>
  </si>
  <si>
    <t xml:space="preserve">Мероприятие 5.7.2                                    Устройство парковочных мест </t>
  </si>
  <si>
    <t>Мероприятие Е1.01.                      Реализация мероприятий по содействию созданию в субъектах Российской Федерации новых мест в общеобразовательных организациях</t>
  </si>
  <si>
    <t>Мероприятие Е1.08.                    Создание в субъектах Российской Федерации дополнительных (новых) мест в общеобразовательных организациях в связи с ростом числа учащихся, вызванным демографическим фактором</t>
  </si>
  <si>
    <t>Мероприятие 2.1.1              Предоставление выкупной стоимости собственникам жилых помещений в аварийном жилищном фонде за изымаемые объекты недвижимости для муниципальных нужд</t>
  </si>
  <si>
    <t>Мероприятие 2.1.2                    Проведение технического обследования многоквартирных домов специализированными организациями</t>
  </si>
  <si>
    <t>Осуществление переданных органам местного самоуправления полномочий по региональному государственному жилищному контролю (надзору) за соблюдением гражданами требований правил пользования газом</t>
  </si>
  <si>
    <t>подпрограмма 5 "Организация строительства (реконструкции) объектов физической культуры и спорта</t>
  </si>
  <si>
    <t xml:space="preserve">Проведено обучение 6 сотрудников администрации.
</t>
  </si>
  <si>
    <t>Объявлен аукцион.</t>
  </si>
  <si>
    <t>Проведены акции: "Покорми птиц зимой"; "Скворечник-дом для друга"; "Чистые берега"; "Сдай макулатуру-спаси дерево"; "Лес победы", "Наш лес", "Посади свое дерево".</t>
  </si>
  <si>
    <t>Планируемая дата закупки - 4 квартал 2022 года.</t>
  </si>
  <si>
    <t>Заключен контракт                                                № Э02-22 от 08.08.2022 на обследование гидротехнического сооружения.</t>
  </si>
  <si>
    <t>Заключение контракта на проведение мероприятий по отчистке пруда в деревне Еремино - октябрь т.г.</t>
  </si>
  <si>
    <t xml:space="preserve">Выполнены работы по очистке акватории и прибрежной полосы от упавших и аварийных деревьев, водной растительности и бытового мусора на участке реки Яуза. </t>
  </si>
  <si>
    <t>Проведена экологическая акция "Лес Победы".</t>
  </si>
  <si>
    <t>Проведение закупки инвентаря и мерча для проведения акций планируется в 4 квартале т.г.</t>
  </si>
  <si>
    <t xml:space="preserve">Заключен контракт на выполнение работ по ликвидации несанкционированных навалов отходов сноса, строительства и загрязненных грунтов, а также твердых коммунальных отходов в границах земельных участков лесного фонда, расположенных на территории  городского округа  Мытищи. Произведена оплата по факту выполненных работ. </t>
  </si>
  <si>
    <t>Выполнено по состоянию на 30.09.2022 (тыс.руб.)</t>
  </si>
  <si>
    <t>Профинансировано по состоянию на 30.09.2022 (тыс.руб.)</t>
  </si>
  <si>
    <t>Оставшееся денежные средства будут реализованы в 4-ом квартале т.г.</t>
  </si>
  <si>
    <t xml:space="preserve">Оплачен аванс за выдачу техусловий. </t>
  </si>
  <si>
    <t>Проводятся строительно-монтажные работы.</t>
  </si>
  <si>
    <t>Освоение денежных средств - декабрь т.г.</t>
  </si>
  <si>
    <t>Объект: 1.                                      Детский сад на 510 мест по адресу: Московская область. г.о. Мытищи,           п. Нагорное (ПИР и строительство)</t>
  </si>
  <si>
    <t>Объект: 2                                    Детский сад на 250 мест по адресу: Московская область, г. Мытищи, мкр. 17, ул. Колпакова (ПИР и строительство)</t>
  </si>
  <si>
    <t>Объект: 3                                      Детский сад на 250 мест по адресу: Московская область, г. Мытищи, мкр. 25А, пер. 1-ый Рупасовский  (ПИР и строительство)</t>
  </si>
  <si>
    <t>Объект: 4                                        Детский сад на 320 мест по адресу: Московская область, г.о. Мытищи, восточнее д. Погорелки</t>
  </si>
  <si>
    <t>Объект: 5                                             Детское дошкольное учреждение на 290 мест с плавательным бассейном по адресу: Московская область, г.о. Мытищи, микрорайон №16, корпус № 57</t>
  </si>
  <si>
    <t>Объект: 6                                     Средняя общеобразовательная школа на 400 мест по адресу: Московская область, г. Мытищи, мкр. 6-14 (ПИР и строительство)</t>
  </si>
  <si>
    <t>Объект: 7                                 Пристройка к МБОУ СОШ № 12  со спортивным залом, пищеблоком, актовым залом  и мастерскими для трудового обучения, по адресу: МО, г. Мытищи, ул. Октябрьская, д. 4А (ПИР и строительство)</t>
  </si>
  <si>
    <t>Мероприятие 8                 Пристройка к МБОУ СОШ № 6 со спортивным залом, пищеблоком и кабинетами для дополнительного образования, г. Мытищи, Новомытищинский проспект, д. 38, в том числе ПИР  (в том числе кредиторская задолженность прошлых лет)</t>
  </si>
  <si>
    <t>Объект: 9                                 Средняя общеобразовательная школа на 1100 мест по адресу: Московская область, г.о. Мытищи, п. Нагорное (ПИР и строительство)</t>
  </si>
  <si>
    <t>Объект:10                                  Средняя общеобразовательная школа на 1100 мест по адресу: Московская область, г.о. Мытищи, мкр. 25А (ПИР и строительство)</t>
  </si>
  <si>
    <t>Объект: 11                             Средняя общеобразовательная школа на 1100 мест по адресу: Московская область, г.о. Мытищи, мкр. 25А (ПИР и строительство)</t>
  </si>
  <si>
    <t>Объект: 1                         Строительство физкультурно-оздоровительного комплекса с универсальным спортивным залом по адресу: Московская область, г.о.Мытищи, с. Марфино, ул. Зеленая (ПИР и строительство)</t>
  </si>
  <si>
    <t>Объект: 2                         Футбольное тренировочное поле с искусственным газонным покрытием, вспомогательными помещениями и трибунами по адресу: г. Мытищи, мкр. 25, Шараповский карьер</t>
  </si>
  <si>
    <t>Получено разрешение на строительство. Заключен контракт на выполнение строительно-монтажных работ.</t>
  </si>
  <si>
    <t>Проведена экспертиза проектно-сметной документации.</t>
  </si>
  <si>
    <t xml:space="preserve">Получено разрешение на строительство. </t>
  </si>
  <si>
    <t>Объект сдан в сентябре т.г.</t>
  </si>
  <si>
    <t xml:space="preserve">Администрацией городского округа Мытищи организована информационная поддержка проведения диспансеризации.  Проводится информационно - разъяснительная работа среди различных категорий граждан, организация встреч с работодателями предприятий, организаций, учреждений. 
Диспансеризацию прошли 56 826 человек. </t>
  </si>
  <si>
    <t>Численность застрахованного населения трудоспособного возраста на территории городского округа Мытищи составила 
175 095 человек.</t>
  </si>
  <si>
    <t>25 медицинских работников обеспечены служебным жильем.</t>
  </si>
  <si>
    <t xml:space="preserve">1. По объекту ДОУ на 510 мест в п. Нагорное проводится экспертиза проектно-сметной документации.
2. По объекту ДОУ на 250 мест в мкр. 17 г. Мытищи           (ул. Колпакова) оплачен аванс за выдачу техусловий;  
3. По объекту ДОУ на 250 мест в мкр.25 А , пер.1-й Рупасовский (ПИР и строительство) ведутся строительно-монтажные работы.                                                                                         </t>
  </si>
  <si>
    <t>1. По объекту  ДОУ на 320 мест по адресу: Московская область, г.о. Мытищи, восточнее д. Погорелки получено разрешение на строительство;                                                2. По объекту                                              Детское дошкольное учреждение на 290 мест с плавательным бассейном по адресу: Московская область, г.о. Мытищи, микрорайон №16, корпус № 57 ведется строительство.</t>
  </si>
  <si>
    <t>Срок проектирования - декабрь т.г.</t>
  </si>
  <si>
    <t>1. По объекту: Пристройка СОШ  № 6 со спортивным залом, пищеблоком и кабинетами для дополнительного образования ведутся строительно-монтажные работы;                                                     2. По объекту  СОШ на 1100 мест по адресу: Московская область, г.о. Мытищи, п. Нагорное (ПИР и строительство) - ведутся проектно-изыскательные работы;                                                      3. По объекту                                  СОШ на 1100 мест по адресу: Московская область, г.о. Мытищи, мкр. 25А (ПИР и строительство) проведена экспертиза проектно-сметной документации.</t>
  </si>
  <si>
    <t>1. По объекту СОШ на 1100 мест в мкр. 25А г. Мытищи получено разрешение на строительство.</t>
  </si>
  <si>
    <t>Ведется строительство школы на 1100 мест по адресу: Московская область, Мытищинский район, г.п. Мытищи, восточнее д.Погорелки</t>
  </si>
  <si>
    <t>Мониторинг качества и доступности предоставления государственных и муниципальных услуг определяется посредством СМС-опросов, переданных в информационно-аналитическую систему "мониторинга качества государственных услуг". Заявители могут оценить качество предоставленных услуг в МФЦ. В настоящее время информация поступает в вышестоящие структуры для проведения ими мониторинга. По запросу отчеты по оценке качества работы предоставляются в МФЦ. Также оперативная информация в режиме реального времени о произведенных оценках в течение рабочего дня отображается на информационных табло в зоне ожидания МФЦ. Проводится работа по обращениям в книге жалоб и предложений по всем обращениям граждан городского округа Мытищи, в том числе, поступающих через ЕГЖИП по вопросам, касающимся деятельности МФЦ. На регулярной основе проводятся социологические опросы заявителей по качеству оказываемых услуг путем анкетирования.</t>
  </si>
  <si>
    <t>Срок оплаты - 4 квартал т.г.</t>
  </si>
  <si>
    <t xml:space="preserve">Выполнение мероприятия осуществляется в течение года в случаях выявления некондиционных объектов и рекламно-информационного оформления на территории городского округа Мырищи. </t>
  </si>
  <si>
    <t>Реализация прав граждан на местное самоуправление, организация взаимодействия органов местного самоуправления, защиты прав и общих интересов муниципальных образований, являющихся членами Совета, а также обеспечения координации деятельности членов Совета по развитию финансово-экономической, правовой, организационной, территориальной основ местного самоуправления.</t>
  </si>
  <si>
    <t>Оплата производится по факту предоставления документов. Денежные средства будут освоены в 4-ом квартале т.г.</t>
  </si>
  <si>
    <t xml:space="preserve">Расходы не производились, т.к. за 9-месяцев 2022 года коммерческие кредиты не привлекались. </t>
  </si>
  <si>
    <t>1. Проведены сбор, обработка аналитической информации о поступлении доходов в бюджет.
2. Регулярно проводилась работа по выявлению и уточнению вида и принадлежности платежей по «невыясненным поступлениям». За 9 месяцев 2022 год с «невыясненных поступлений» бюджетов всех уровней в бюджет городского округа Мытищи на соответствующие назначению кода бюджетной классификации расшифровано более 12 млн. руб.</t>
  </si>
  <si>
    <t>Заключен контракт по замене газового оборудования в муниципальном жилом фонде. Закупка по ремонту квартиры размещена, идут торги.</t>
  </si>
  <si>
    <t>Заключены и оплачены муниципальные контракты на: 
- постановку спектакля под  названием «Бог ездит на велосипеде» (услуги художника-постановщика,  режиссера, декорации);
- поставку звукового оборудования;
- поставку парогенераторов;
- поставку оборудования для съемок и онлайн-показов);                                                      - постановку спектакля под  названием «Дни Турбиных».</t>
  </si>
  <si>
    <t>Денежные средства будут освоены в 4-ом квартале т.г. после постановки спектаклей и приобретения оборудования.</t>
  </si>
  <si>
    <t>Оплата будет произведена в 4 квартале т.г.</t>
  </si>
  <si>
    <t>Заключены контракты на оказание работ по  оборудованию автоматической пожарной сигнализацией запотолочного пространства и замену аварийных трубопроводов.  На стадии заключения контракты на приобретение и установку кондиционеров и приобретение тепловых завес.</t>
  </si>
  <si>
    <t>Проведена Фотовыставка-конкурс "Мытищи. Город и люди".</t>
  </si>
  <si>
    <t xml:space="preserve">Проведены культурно-массовые мероприятия "Масленица", "День библиотек", поставка цветочной продукции, "День славянской письменности", День городского округа Мытищи. Издание книги стихов и прозы Вячеслава Макарова. </t>
  </si>
  <si>
    <t>Проведена "Театральная Премия имени С.Ф. Железкина". Произведена оплата торжественной церемонии открытия и закрытия.</t>
  </si>
  <si>
    <t>Оставшиеся средства будут освоены в 4-ом квартале т.г.</t>
  </si>
  <si>
    <t>Проведены праздничные культурно-массовые мероприятия: "День защитника Отечества", "Широкая масленица",           "8 Марта", "День Победы", "100-летие мкр. Дружба", "День защиты детей", "День медицинского работника", "День Молодежи", водное шоу, День городского округа Мытищи.</t>
  </si>
  <si>
    <t>Проведен День защиты детей, День городского округа Мытищи.</t>
  </si>
  <si>
    <t>Оставшиеся денежные средства будут реализованы в 4-ом квартале т.г.</t>
  </si>
  <si>
    <t>Проведены праздничные культурно-массовые мероприятия: "Широкая масленица", "23 Февраля",    "8 Марта", "Крымская весна", "День Победы", День городского округа Мытищи.</t>
  </si>
  <si>
    <t>Проведены праздничные культурно-массовые мероприятия: "Забытые традиции", "Фестиваль военно-патриотической песни",                                          "8 Марта", "Масленица", "День Победы", "День защиты детей", "Фестиваль "Молодые голоса "Подмосковья", "День памяти и скорби", "День молодежи", "День городского округа Мытищи", фестиваль танцевальной музыки "Зелень".</t>
  </si>
  <si>
    <t>Проведен ремонта актового зала и кабинета прикладного искусства.</t>
  </si>
  <si>
    <t>Заключены и оплачены контракты на:
- организацию и проведение концертных программ выходного дня;
- поставку товаров для развлекательных мероприятий и уличного досуга;
- проведение концертной программы к мероприятию "День семьи, любви и верности", День городского округа Мытищи".</t>
  </si>
  <si>
    <t xml:space="preserve">Заключен и оплачен контракт на разработку плана повышения экономической эффективности парков: «Им. Стрекалова», «Яуза», «Перловский», «Парк Мира», «Тайнинский». Заключены договора на: увеличение мощности электроснабжения в парках округа. </t>
  </si>
  <si>
    <t xml:space="preserve">Выплаты компенсации части родительской платы произведены по фактически представленным документам за январь-август текущего года. Компенсация выплачена на 11 556 детей. </t>
  </si>
  <si>
    <t>Выплата за сентябрь произведена в октябре 2022 года.</t>
  </si>
  <si>
    <t xml:space="preserve">Заключен контракт на ремонт помещений для размещения ДДУ по ул.Шараповская, д.8, корп.1. Оплата за фактически выполненные работы. Заключен контракт на приведение муниципальных помещений в соответствие  с санитарно-техническим нормам  и требованиям необходимым для размещения  дошкольного детского учреждения по адресу: ул.Шараповская, д.8, корп.1.  </t>
  </si>
  <si>
    <t>Остаток денежных средств будет освоен в                                 4 квартале т.г.</t>
  </si>
  <si>
    <t xml:space="preserve">Оплата произведена за январь-август 2022 года (выплата заработной платы, оплата коммунальных услуг, текущих расходов, арендной платы) ЧУДО "Маленькая страна Мытищи" и АНО ДО "Детский сад "Супер Нюша". </t>
  </si>
  <si>
    <t>Денежные средства будут освоены в 4-ом квартале т.г.</t>
  </si>
  <si>
    <t>Заключен муниципальный контракт на приведение в нормативное состояние объектов социального значения МБОУ СОШ №№ 6, 14, 22. Ведутся ремонтные работы.</t>
  </si>
  <si>
    <t xml:space="preserve">Выплата заработной платы сотрудникам частных  общеобразовательных и дошкольных учреждений произведена за январь-август 2022 года в полном объеме, также выплачен аванс за сентябрь текущего года. </t>
  </si>
  <si>
    <t>Полный расчет по заработной плате за сентябрь будет произведен в октябре 2022 года. Выплаты производятся в соответствии с документами, представленными частными школами и ДОУ.</t>
  </si>
  <si>
    <t>Оплата за сентябрь будет произведена в октября 2022 года.</t>
  </si>
  <si>
    <t>Остаток денежных средств будет реализован в 4 квартале 2022 года.</t>
  </si>
  <si>
    <t>Денежные средства будут реализованы в 4-ом квартале 2022 года.</t>
  </si>
  <si>
    <t>Материально-техническое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обучающихся</t>
  </si>
  <si>
    <t>Проведено 4 заседания Антитеррористической комиссии городского округа Мытищи. В рамках проведения комиссии заслушаны актуальные проблемы, связанные с совершенствованием организации антитеррористической защищенности объектов транспортной инфраструктуры, образования, культуры, спорта, ЖКХ, здравоохранения и мест массового пребывания людей. Комиссия постановила: организовать проведение обучающих семинаров для муниципальных служащих администрации городского округа Мытищи по вопросам их взаимодействия с национально-культурными автономиями, национальными общественными организациями, религиозными конфессиями в части исполнения Комплексного плана; организовать размещение в муниципальных средствах массовой информация (интернет, радио, газеты), информации о профилактических мерах противодействия терроризма и экстремизма; организовать проведение детских и юношеских спортивных и культурно-массовых мероприятий, направленных на профилактику терроризма.</t>
  </si>
  <si>
    <t xml:space="preserve">Управлением по физической культуре и спорту администрации городского округа Мытищи в текущем году проведены выездные мероприятия с целью оказания практической помощи в вопросах антитеррористической защищенности на спортивные объекты учреждений, подведомственных управлению. Должностные лица, ответственные за обеспечение антитеррористической безопасности спортивных объектов, систематически проводят инструктажи сотрудников охранных подразделений по действиям в нештатных ситуациях на данных объектах. Сотрудники учреждений ознакомлены с инструкциями по действиям работников в случае угрозы совершения или совершения террористического акта.
</t>
  </si>
  <si>
    <t>Сотрудниками учреждений культуры в течение года проводятся мероприятия, направленные на гармонизацию межэтнических отношений: 
- "Родной земли многоголосье";
- "Обязан помнить";
- "Я и экстремальная ситуация";
- "На перекрестке культур";  
- "Спасти и выжить";
- "Успеть вовремя"; 
 - "Если с другом вышел в путь…" - тематическая программа, посвященная международному дню друзей и толерантности.</t>
  </si>
  <si>
    <t xml:space="preserve">В течение года проводятся мероприятия, направленные на профилактику терроризма:
- "Терроризм - зло против человечества", "Угроза терроризма", "Час права".
Методические материалы "Угрозы, вызываемые распространением идей терроризма и религиозно-политического экстремизма, межнациональной и межконфессиональной розни" направлены в учреждения для изучения и использования в практической деятельности. Для ведения разъяснительной и информационно-просветительской работы по противодействию пропаганды террористической идеологии в молодежной среде в качестве методического пособия используется брошюра "ИГИЛ – угроза человечеству".  </t>
  </si>
  <si>
    <t>Произведена поставка и установка защитных средств на окна Военного комиссариата г.о. Мытищи.</t>
  </si>
  <si>
    <t>Высвобожденные средства будут скорректированы до конца 2022 г.</t>
  </si>
  <si>
    <t>Закуплено оборудование и расходные материалы для строительства городского видеонаблюдения в парке. Заключен контракт на поставку серверного оборудования.</t>
  </si>
  <si>
    <t>Оплата за услуги поэтапная. Окончание первого этапа 30.11.2022г.</t>
  </si>
  <si>
    <t>В общеобразовательных учреждениях произведена раздача карманных календарей, направленных на пропаганду ценностей здорового образа жизни. 26 сентября 2022 г. запущен конкурс  антинаркотического плаката (рисунка) "Светлый город".</t>
  </si>
  <si>
    <t>Проведено консультирование граждан по телефону "горячей" линии "Ребенок в опасности". По всем сообщениям, содержащим информацию о неблагополучии, приняты меры оперативного реагирования. Поступило 109 обращений, заявлений и жалоб граждан. По обращениям и поступающей информации организуются межведомственные выезды. Проведена работа по раннему выявлению нарушения прав несовершеннолетних.</t>
  </si>
  <si>
    <t xml:space="preserve">Проведено 35 заседаний Комиссии г.о. Мытищи, рассмотрен 31 целевой вопрос по предупреждению безнадзорности и правонарушений несовершеннолетних, по которым дано 128 поручений субъектам профилактики. Все постановления направлены для исполнения. 
На территории округа в ходе оперативно-профилактических мероприятий совместно с ОУУП и ПДН и ОНД организованы и проведены межведомственные рейды по семьям. Организован и проведен рейд с представителями линейного отдела полиции на ж.д. станции Мытищи, направленный на предупреждение гибели и травмирования несовершеннолетних на объектах транспорта, выявление подростков, совершающих правонарушения и антиобщественные действия на объектах транспорта. 
Проведены оперативно-профилактические мероприятия по выявлению и пресечению незаконной реализации алкогольной и табачной продукции несовершеннолетним.
</t>
  </si>
  <si>
    <t>Произведено захоронений - 
2204 чел., в т.ч. 163 чел.- колумбарная стена; 67 чел.- отказные и безродные.</t>
  </si>
  <si>
    <t>Произведена транспортировка тел умерших в морг - 1639 чел.</t>
  </si>
  <si>
    <t>Выполнены работы по содержанию и обслуживанию   2-х спасательных постов.</t>
  </si>
  <si>
    <t>Выполнены работы по водолазному обследованию и очистки дна акваторий.</t>
  </si>
  <si>
    <t xml:space="preserve">Проведены лабораторные исследования анализов воды, песка и почвы.   </t>
  </si>
  <si>
    <t>Оказаны услуги по обеспечению безопасности жизни и здоровья граждан на водных объектах городского округа Мытищи. Осуществлялось патрулирование акватории зон отдыха (Пироговское водохранилище, Клязьминское водохранилище, Пяловское водохранилище).</t>
  </si>
  <si>
    <t xml:space="preserve">Заключен муниципальный контракт на актуализацию схемы теплоснабжения городского округа Мытищи на период с 2021 до 2039 года. Ведется работа по устранению замечаний Минэнерго МО. </t>
  </si>
  <si>
    <t>Заключен контракт на разработку технической документации по развитию объектов коммунальной инфраструктуры с обновлением баз данных муниципальной геоинформационной
системы и созданием интерактивной карты, обеспечивающей наглядное отображение данных на территории городского округа Мытищи Московской области.</t>
  </si>
  <si>
    <t>Выполненные работы будут профинансированы в 4 квартае т.г.</t>
  </si>
  <si>
    <t>Произведена замена, поверка 30 шт. приборов учета энергетических ресурсов в муниципальных учреждениях, из них: 
теплоэнергии - 26 шт., электроэнергии - 1 шт., ХВС - 3 шт.</t>
  </si>
  <si>
    <t xml:space="preserve">Проведена поверка 217 шт. общедомовых приборов учета энергетических ресурсов  в многоквартирных домах, из них: теплоэнергии - 87 шт., холодного водоснабжения - 130 шт. </t>
  </si>
  <si>
    <t>Обработано 37 013 обращений от граждан, диспетчерских и дежурных служб ЖКХ и ресурсоснабжающих организаций об аварийных ситуациях, нарушающих  бесперебойное обеспечение условий жизнедеятельности населения.</t>
  </si>
  <si>
    <t xml:space="preserve">Установлена криптобиокабина для оформления паспортов гражданина Российской Федерации в МФЦ Мытищи по адресу: ул. Карла Маркса, д. 4. </t>
  </si>
  <si>
    <t>Заключение контракта на  проведение инвентаризации мест захоронений запланировано на ноябрь т.г.</t>
  </si>
  <si>
    <t>Изготовлены плакаты-афиши формата А3 в количестве 300 штук.</t>
  </si>
  <si>
    <t xml:space="preserve">Заключен контракт на "Оказание услуг по коллективному доступу к информацинно-коммуникационной сети Интернет". Произведена оплата за предоставление интернет-трафика.  </t>
  </si>
  <si>
    <t>Проведен сбор и анализ состояния аппаратно-программных комплексов, приобретено компьютерное оборудование.</t>
  </si>
  <si>
    <t xml:space="preserve">Проведен сбор и анализ состояния аппаратно-программных комплексов. Заключен контракт на оказание услуг по созданию системы защиты персональных данных информационной системы "Бухгалтерия" администрации городского округа Мытищи. </t>
  </si>
  <si>
    <t>Произведена оплата на ремонт противопожарного занавеса, установлена сплит-система, приобретено световое оборудование и комплектующие для восстановления работоспособности Большого зала.</t>
  </si>
  <si>
    <t>Заключение договоров на: установку буккроссинга, стендов правил и навигации, уличных зарядных станций для телефонов в 4-ом квартале т.г.</t>
  </si>
  <si>
    <t>Оплата за сентябрь произведена в октябре 2022 года.</t>
  </si>
  <si>
    <t>Ведутся проектно-изыскательские работы.</t>
  </si>
  <si>
    <t xml:space="preserve">В связи с отсутствием необходимости в проведении конкурентных процедур денежные средства будут скорректированы в          4 квартале т.г. </t>
  </si>
  <si>
    <t>В настоящее время процедуру согласования проходит новое Положение о народной дружине по охране общественного порядка в  г.о. Мытищи. После его согласования будет разработано Постановление об оплате труда народных дружинников.</t>
  </si>
  <si>
    <t>Произведена поставка подъездных видеокамер        (270 шт.) и расходных материалов. Заключен контракт на поставку серверного оборудования.</t>
  </si>
  <si>
    <t>Оказание услуг по предоставлению видеоизображения системы "Безопасный регион" в городском округе Мытищи на 410 видеокамерах. В рамках муниципального задания МАУ ТВ Мытищи денежные средства израсходованы на: заработную плату; налоги на заработную плату; услуги связи; коммунальные услуги; арендную плату; услуги по содержанию имущества; прочие работы и услуги; приобретение материальных запасов; приобретение полисов ОСАГО.</t>
  </si>
  <si>
    <t xml:space="preserve">Заключен муниципальный контракт на оказание услуг по предоставлению видеоизображения для системы технологического обеспечения региональной </t>
  </si>
  <si>
    <t>общественной безопасности и оперативного управления «Безопасный регион» с камер подъездного видеонаблюдения на территории г.о. Мытищи на 2022-2024гг.</t>
  </si>
  <si>
    <t>Проведены работы по обслуживанию пляжных зон отдыха.</t>
  </si>
  <si>
    <t>Страхование от несчастных случаев добровольных пожарных планируется в                  4 квартале т.г.</t>
  </si>
  <si>
    <t xml:space="preserve">Ежемесячно работниками учреждения выполняются работы по обслуживанию пожарных емкостей              д. Бяконтово, д.Торфоболото, с. Троице-Сельцо, д. Поседкино, д.Сумароково (окос травы, очистка от снега прилегающей территории). </t>
  </si>
  <si>
    <t xml:space="preserve">Выполнены работы по опашке противопожарных полос на  территории д.Бородино -                   400,0 п/м. и д.Челобитьево -          625,0 п/м., расположенных вблизи лесных массивов. Произведен весенний окос и опашка противопожарных полос по периметру сельских населенных пунктов, расположенных в лесных массивах площадью 126415 м2. </t>
  </si>
  <si>
    <t>Денежные средства будут освоены в 4 квартале т.г.</t>
  </si>
  <si>
    <t>На базе МФЦ Мытищи, в целях оптимизации предоставления муниципальных услуг, обеспечено предоставление              80 услуг. МФЦ Мытищи работает по экстерриториальному принципу. По единому заявлению, в том числе с учётом жизненной ситуации (рождение ребенка, выход на пенсию и т.д.), государственная (муниципальная) услуга предоставляется независимо от места проживания заявителя.</t>
  </si>
  <si>
    <t>Проведено обслуживание коммутационной и сетевой инфраструктуры (ЛВС бухгалтерии, 11 территориально-удаленных подразделений, ТЭСС, УЗиО, АТС в количестве 18 штук, антивирусная защита, защита от спама, АИС "Учет землепользователей" и т.д.); предоставлен доступ к сети Интернет со скоростью 100-200 Мбит/с; предоставлены каналы связи с удаленными подразделениями администрации в количестве              12 шт.; проведено техническое сопровождение "Модуль оказания услуг"                                      (75 пользователей).</t>
  </si>
  <si>
    <t>Формирование                    ИТ- инфраструктуры в муниципальных образовательных организациях городского округа Мытищи,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</si>
  <si>
    <t>Заключено соглашение между Министерством образования Московской области и администрацией городского округа Мытищи. Осуществлена поставка         ip-камер.</t>
  </si>
  <si>
    <t xml:space="preserve">Заключен контракт на выполнение работ по модернизации ИТП в:              - МБОУ СОШ № 29 (подразделение "Семицветик");
- МБДОУ № 52 ("Березка").
Выполнено: возведение фундаментов стен 0,32м3; возведение перегородок помещения ИТП 15,2 м2; облицовка стен древесно-стружечными плитами 15,2м2; штукатурка поверхностей стен цементным раствором 7,6м2; шпатлевка стен 22,8м2; огрунтовка и окраска стен стен 22,8м2; устройство стяжек бетонных армированных 15,91м2; устройство покрытий из керамогранитных плиток 15,91м2; устройство подвесных потолков из ГВЛ 15,91м2 с огрунтовкой и окраской; монтаж стальной двери с запорным устройством; устройство приямка; монтаж сантехнической части ИТП; монтаж тепломеханической части ИТП; монтаж щита вводно-распределительного; монтаж системы диспетчеризации ИТП; пуско-наладочные работы ИТП.                                                             
</t>
  </si>
  <si>
    <t>Заключены муниципальные контракты на общую сумму               18 743,49 тыс. руб. Ведутся работы по установке оборудования.</t>
  </si>
  <si>
    <t xml:space="preserve">Мероприятие 04.04. 
Погашение просроченной задолженности управляющих организаций, поставщиков ресурсов (ресурсоснабжающих, теплоснабжающих организаций, гарантирующих организаций) (далее – поставщики ресурсов) перед поставщиками энергоресурсов (газа, электроэнергии, тепловой энергии) путем возмещения части недополученных доходов управляющих организаций, поставщиков ресурсов, образовавшихся в связи с задолженностью населения по оплате за жилое помещение и коммунальные </t>
  </si>
  <si>
    <t>услуги и (или) ликвидированных в установленном законодательством порядке юридических лиц, оказывавших услуги в сфере жилищно-коммунального хозяйства за потребленные ресурсы (газ, электроэнергию, тепловую энергию и воду), признанной невозможной к взысканию</t>
  </si>
  <si>
    <t>Денежные средства будут израсходованы в 4-ом квартале т.г.</t>
  </si>
  <si>
    <t>Заключены муницпальные контракты.</t>
  </si>
  <si>
    <t xml:space="preserve">Изготовлено и проведено на телеканале "Первый Мытищинский" новостных сюжетов, эфиров, тематических и информационных программ в количестве 142079 мин.;  размещались выпуски информационных и тематических программ; размещались эфиры с представителями администрации, с участием главы городского округа Мытищи и депутатов городского округа Мытищи. В рубрике  "Бегущая строка" размещались объявления социального характера.  
На канале «Мытищи Инфо» изготовлено и проведено эфиров в количестве 87101 мин. Размещались программы "Сегодня в округе", "Смотрите радио",  “Телетайп". На телеканале "360" транслировались ролики в количестве 48 мин.
</t>
  </si>
  <si>
    <t xml:space="preserve">Для мероприятий, организованных на территории городского округа Мытищи, изготавливалась полиграфическая продукция:  именные, неименные и поздравительные открытки, листовки, плакаты с социальной рекламой, плакаты-афиши, блокноты, поздравительные адреса и иная социально-значимая продукция в количестве 56263 шт. </t>
  </si>
  <si>
    <t>В отчетном периоде в интернет-издании "Подмосковье сегодня" (https://mosregtoday.ru/)  размещено 48 публикаций.   В интернет-издании "Радио 1" (https://radio1.news/) размещено 168 публикаций о деятельности органов местного самоуправления ГОМ. Проводилась  работа по сопровождению и обслуживанию официального сайта ОМС ГОМ. В электронных СМИ (сетевых изданиях) размещались новостные, тематические и информационные материалы в количестве 24064 публикаций.</t>
  </si>
  <si>
    <t xml:space="preserve">В соответствии с проектом праздничного оформления территории г.о. Мытищи проводились мероприятия по изготовлению и размещению баннеров с праздничной информацией. МКУ "Леспаркхоз". В отчетном периоде проведена конкурсная процедура по ремонту и закупке новогодних элементов  к новогоднему  оформлению территории городского округа Мытищи.       </t>
  </si>
  <si>
    <t xml:space="preserve">Большая часть из запланированных мероприятий в рамках заключенных договоров будет проведена в 4 квартале текущего года. </t>
  </si>
  <si>
    <t>По мере выявления незаконно установленных рекламных конструкций на территории г.о. Мытищи будут проводиться мероприятия по их демонтажу и утилизации.</t>
  </si>
  <si>
    <t xml:space="preserve">В рамках муниципального задания МАУ "ТВ Мытищи" разработаны макеты баннеров, изготовлено 4 шт. баннеров с социально значимой тематикой. Разрабатывался макет для брандмауэров в количестве    4 шт. их демонтаж и монтаж, информационные материалы для Доски почёта в количестве 4-х панелей.       </t>
  </si>
  <si>
    <t>В отчетном периоде размещались новостные сюжеты, информация  о социально-значимых мероприятиях, проведенных на территории округа, в сетке вещания областного радио "ТРК "РТВ Подмосковье" в количестве 267 минут.</t>
  </si>
  <si>
    <t xml:space="preserve">Счет на сумму 66,7 тыс. руб. за радиоэфиры, проведенные в сентябре будут оплачены  в октябре текущего года. </t>
  </si>
  <si>
    <t xml:space="preserve">Счет на сумму 39,0 тыс. руб. за право пользования информационно-аналитической системой мониторинга и анализа СМИ  в сентябре будет оплачен в октябре текущего года. </t>
  </si>
  <si>
    <t xml:space="preserve">Жилищную субсидию получили 5 529 человек,            в т.ч.:
многодетные семьи - 44 чел.;
одинокие матери - 52 чел.;
пенсионеры - 4 487 чел.;
студенты - 80 чел.;
безработные - 80 чел.;
иждивенцы - 461 чел.;
др. категории - 325 чел.
Пенсионеры являются основными получателями субсидии и составляют 81,1% от общего числа получателей субсидии.
</t>
  </si>
  <si>
    <t>Мероприятие будет реализовано             в последующие периоды.</t>
  </si>
  <si>
    <t>Мероприятие будет реализовано                   в последующие периоды.</t>
  </si>
  <si>
    <t xml:space="preserve">5 790 людей (мужчины старше 60 лет и женщины старше 55 лет) посетили занятия в учреждениях спорта, культуры, социального обслуживания, а также приняли участие в экскурсионных поездках.
</t>
  </si>
  <si>
    <t>Срок реализации мероприятия                4 квартал т.г.</t>
  </si>
  <si>
    <t>Выполнение мероприятия в                4 квартале 2022 года.</t>
  </si>
  <si>
    <t>Оставшиеся денежные средства будут реализованы в 4 квартале т.г.</t>
  </si>
  <si>
    <t>Мероприятие будет реализовано                    в последующие периоды.</t>
  </si>
  <si>
    <t>Заключен муниципальный контракт на сумму 1 937 252,17 руб.                          Ведутся работы по замене бортового камня, укладке плитки и асфальто-бетонного покрытия</t>
  </si>
  <si>
    <t>Срок  выполнения работ -             31.12.2022 года.</t>
  </si>
  <si>
    <t>Срок реализации мероприятия -                   4 квартал т.г.</t>
  </si>
  <si>
    <t>Срок реализации мероприятия -                           4 квартал т.г.</t>
  </si>
  <si>
    <t>Срок реализации мероприятия -             4 квартал т.г.</t>
  </si>
  <si>
    <t>Обеспечено бесплатными путевками 264 ребенка.</t>
  </si>
  <si>
    <t>Срок реализации мероприятия - 4 квартал т.г.</t>
  </si>
  <si>
    <t>Выплачена компенсация за 60 путевок.</t>
  </si>
  <si>
    <t>Конкурс на предоставление субсидии СО НКО будет проведен в 4 квартале т.г.</t>
  </si>
  <si>
    <t>Финансирование             в 2022 г. не предусмотрено.</t>
  </si>
  <si>
    <t>Оставшиеся денежные средства будут освоены в 4-ом квартале т.г.</t>
  </si>
  <si>
    <t>Срок реализации мероприятия 4 квартал т.г</t>
  </si>
  <si>
    <t>Финансирование          в 2022 году не предусмотрено.</t>
  </si>
  <si>
    <t>Финансирование             в 2022 году не предусмотрено.</t>
  </si>
  <si>
    <t>Финансирование           в 2022 году не предусмотрено.</t>
  </si>
  <si>
    <t>Проведена работа по привлечению новых резидентов на территории промышленных площадок округа. Еженедельно осуществлялась рассылка коммерческих предложений. За отчетный период Главой городского округа Мытищи проведено 73 встречи с представителями бизнеса, в том числе 38 очных встреч и 7 онлайн конференций, на которых обсудили насущные вопросы и проблемы в сфере предпринимательства, антикризисные меры поддержки. Проводится работа по привлечению новых резидентов на территории промышленных площадок округа, осуществляется рассылка коммерческих предложений руководителям организаций, предприятий, общественных объединений бизнеса и представительств с предложением о размещении производств на территории округа.</t>
  </si>
  <si>
    <t>Финансирование              в 2022 году не предусмотрено.</t>
  </si>
  <si>
    <t>Проводится мониторинг о задолженности по заработной плате среди организаций бюджетного и внебюджетного сектора экономики, информация направлена в Министерство социального развития Московской области.</t>
  </si>
  <si>
    <t>Финансирование            в 2022 году не предусмотрено.</t>
  </si>
  <si>
    <t>Финансирование               в 2022 году не предусмотрено.</t>
  </si>
  <si>
    <t>В результате проведенного мониторинга предприятий и организаций, осуществляющих строительство новых объектов, реконструкцию и модернизацию действующих, выявлено создание 1368 новых рабочих мест в различных сферах экономики.</t>
  </si>
  <si>
    <t>Увеличение доли закупок среди субъектов малого предпринимательства, социально-ориентированных некоммерческих организаций, осуществляемых в соответствии с Федеральным законом № 44-ФЗ             до 40 % к 2024 году.</t>
  </si>
  <si>
    <t>Действует утвержденный План мероприятий ("дорожная карта") по содействию развитию конкуренции в городском округе Мытищи Московской области на 2019-2022 годы. Корректировка "дорожной карты" предполагается в 4 квартале текущего года.</t>
  </si>
  <si>
    <t xml:space="preserve">Состояние конкурентной среды на рынках округа оценивается посредством анализа макроэкономических показателей, мониторингов удовлетворенности субъектов предпринимательской деятельности и потребителей условиями ведения бизнеса, качеством товаров, работ и услуг, а также на основании данных электронных опросов, проводимых на доступных для всех желающих площадках органов исполнительной власти Московской области.
В периоды 15.03.2022-30.04.2022, 15.08.2022-30.09.2022 на портале ЕАСУЗ Московской области проведены электронные опросы о ведении бизнеса в </t>
  </si>
  <si>
    <t>Продолжение п. 4.3</t>
  </si>
  <si>
    <t>Московской области в условиях экономических санкций, эффективности и доступности мер поддержки. По его результатам оценки предпринимателей условиям ведения бизнеса в городском округе Мытищи проанализированы. Подробные материалы анализа направлены в Комитет по конкурентной политике Московской области и будут учтены при формировании итогового доклада о состоянии развития конкуренции в округе в 2022 году.</t>
  </si>
  <si>
    <t>Финансирование                 в 2022 году не предусмотрено.</t>
  </si>
  <si>
    <t>Финансирование                    в 2022 году не предусмотрено.</t>
  </si>
  <si>
    <t>Проведение конкурса на предоставление субсидий субъектам малого и среднего предпринимательства запланировано               в             4 квартале т.г.</t>
  </si>
  <si>
    <t>Проведение конкурса на предоставление субсидий субъектам малого и среднего предпринимательства запланировано                в             4 квартале т.г.</t>
  </si>
  <si>
    <t>Мероприятие 02.03. Частичная компенсация затрат субъектам малого и среднего предпринимательства, осуществляющим предоставление услуг (производство товаров) в следующих сферах деятельности: социальное обслуживание граждан, услуги здравоохранения, физкультурно-оздоровительная деятельность, реабилитация инвалидов, проведение занятий в детских и молодежных кружках, секциях, студиях, создание и развитие детских центров, производство и (или) реализация медицинской техники, протезно-ортопедических изделий, а также технических средств, включая автомото-транспорт, материалов для профилактики инвалидности или реабилитации инвалидов, обеспечение культурно-просветительской деятельности (музеи, театры, школы-студии, музыкальные учреждения, творческие мастерские), предоставление образовательных услуг группам граждан, имеющим ограниченный доступ к образовательным услугам, ремесленничество</t>
  </si>
  <si>
    <t>Проведение конкурса на предоставление субсидий субъектам малого и среднего предпринимательства запланировано в         4 квартале т.г.</t>
  </si>
  <si>
    <t xml:space="preserve">Администрацией городского округа Мытищи совместно с Мытищинской торгово-промышленной палатой, Союзом промышленников и предпринимателей городского округа Мытищи и ИФНС России по г. Мытищи МО проведено 28 мероприятий с субъектами МСП в рамках поддержки предпринимателей. Участниками  мероприятий стали 342 субъекта МСП. На территории городского округа Мытищи проведена     1 ярмарка с участием 50 предпринимателей. </t>
  </si>
  <si>
    <t>Введено в эксплуатацию и реконструировано:             магазин "Пятерочка" (Осташковское шоссе, д.22 к.3), магазин Чижик, АО "Продторг", ООО "Нью Лайф) - Теннистый бульвар, д.11, ООО "Марина (ул. Фабричная, д.15), ООО "Альфа" (ЖК Датский, ул. Романова, д.5).</t>
  </si>
  <si>
    <t>Мероприятие будет выполнено до 31.12.2022</t>
  </si>
  <si>
    <t>Мероприятие проводится в течеине 2022</t>
  </si>
  <si>
    <t>Денежные средства скорректированы в октябре т.г.</t>
  </si>
  <si>
    <t>Проведены культурно-массовые мероприятия:  "Широкая масленица", "Международный женский день", "День защитника Отечества", «Полевая кухня»  посвященная «77-й годовщине Победы в Великой Отечественной Войне», "День городского округа Мытищи".</t>
  </si>
  <si>
    <t>Мероприятие выполняется                         в течение года. Оплата по факту выполненных работ.</t>
  </si>
  <si>
    <t>Осуществлялось приведение всех ОДС, расположенных на территории городского округа, 
в соответствие с требованиями, нормами и стандартами действующего законодательства.</t>
  </si>
  <si>
    <t xml:space="preserve">Происходило консультирование граждан по вопросам защиты прав потребителей, а так же рассмотрение обращений и жалоб. </t>
  </si>
  <si>
    <t>Мероприятие 02.03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</si>
  <si>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Перевозки осуществлялись в соответствии с муниципальными контрактами, заключенными с ИП Матвеенко А.П., ИП Миксюк Н.С. Транспорт выделялся на                                 60 мероприятий, выполенно          3 882 часа, перевезено                    35 061 чел.</t>
  </si>
  <si>
    <t xml:space="preserve">Разница в фактических объемах финансирования и исполнения программного мероприятия обусловлена предоставлением актов о выполненных работах в октябре т.г. </t>
  </si>
  <si>
    <t>Оплата по факту выполненных работ.</t>
  </si>
  <si>
    <t xml:space="preserve">Капитальный ремонт дорог.   </t>
  </si>
  <si>
    <t>Денежные средства будут израсходованы до конца 2022 г.</t>
  </si>
  <si>
    <t xml:space="preserve">Выполнены работы по:                          1) содержанию:
- 35 транспортных светофорных объектов; 
- 4 910 дорожных знаков;
- 78 светофорных объектов, 
оснащенных сигнальными датчиками типа Т-7;
2) ремонту:
- (ямочный) 2 485,9 м2 асфальтового покрытия дорог;
- пешеходного перехода на ул. Железнодорожная (около ж/д станции Тайнинская);
3) замене 101 стекол в автопавильонах. 
4) установке 1 зеркала для обеспечения видимости.     Отремонтировано 373 м2  тротуаров из плитки; установлены дорожные знаки (38 стоек/55 щитов).
</t>
  </si>
  <si>
    <t>Выполнены работы по ремонту:
- 9 очистных сооружений;
- 163 колодца;
- промыто 61,96 км ливневой канализации.</t>
  </si>
  <si>
    <t>Вывезено 50 единиц брошенного (бесхозяйного) транспорта.</t>
  </si>
  <si>
    <t>Мероприятие 5.6. 
Мероприятия по обеспечению безопасности дорожного движения</t>
  </si>
  <si>
    <t xml:space="preserve">Мероприятие 5.6.1                  Разработка и реализация проектов (схем) организации дорожного движения </t>
  </si>
  <si>
    <t>Заключен контракт на сумму 450 тыс.руб.</t>
  </si>
  <si>
    <t xml:space="preserve">Мероприятие 5.6.2                    Поддержание и обновление базы данных картографического модуля </t>
  </si>
  <si>
    <t>Обновлена база данных картографического модуля.</t>
  </si>
  <si>
    <t>Оплата в 4-ом квартале т.г.</t>
  </si>
  <si>
    <t>Мероприятие 5.6.3                Строительство заездных карманов и посадочных площадок для увеличения пропускной способности улично-дорожной сети</t>
  </si>
  <si>
    <t>Мероприятие 5.6.4                          Обустройство и ремонт светофорных объектов</t>
  </si>
  <si>
    <t>Заключен муниципальный контракт от 29.04.2022 на сумму 50,75 тыс.руб.  Выполнена закупка дорожных знаков в количестве 24 шт.</t>
  </si>
  <si>
    <t>Произведена обрезка зеленых насаждений (126 деревьев, 88м3).</t>
  </si>
  <si>
    <t xml:space="preserve">Проведено 32 заседания рабочей группы Комиссии по обеспечению безопасности дорожного движения на территории городского округа Мытищи.  </t>
  </si>
  <si>
    <t xml:space="preserve">Подготовлено 4 правовых акта в области обеспечения безопасности дорожного движения.
Рассмотрено 44 проекта организации дорожного движения на период эксплуатации и строительства. </t>
  </si>
  <si>
    <t>Выдано 101 согласование  по перевозке тяжеловесных или негабаритных грузов.</t>
  </si>
  <si>
    <t>Мероприятие будет реализовано в 4-ом квартале т.г.</t>
  </si>
  <si>
    <t>Карта планируемого размещения объектов местного значения утверждена в составе генерального плана городского округа Мытищи, утвержденного решением Совета депутатов городского округа Мытищи от 28.12.2017 №36/1 (в редакции решения от 17.02.2022 №36/3).</t>
  </si>
  <si>
    <t>Разработан проект местных нормативов, размещен на сайте и в средствах массовой информации.</t>
  </si>
  <si>
    <t>По итогам рассмотрения Мытищинская городская прокуратура направила замечания для корректировки проекта МНГП. Проект МНГП откорректирован и повторно направлен в Мытищинскую городскую прокуратуру для согласования.</t>
  </si>
  <si>
    <t>Проект нормативов градостроительного проектирования направлен в Мытищинскую городскую прокуратуру.</t>
  </si>
  <si>
    <t>Мероприятие 03.01. Осуществление отдельных государственных полномочий в части присвоения адресов объектам адресации, изменения и аннулирования адресов, присвоения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изменения, аннулирования таких наименований, согласования переустройства и перепланировки помещений в многоквартирном доме.</t>
  </si>
  <si>
    <t>Предоставление субвенций осуществляется в соответствии с требованиями Бюджетного кодекса Российской Федерации, постановления Правительства Московской области от 19.02.2015 № 74/6 «О порядке расходования субвенций бюджетам муниципальных районов и городских округов Московской области в целях осуществления государственных полномочий в соответствии с Законом Московской области № 107/2014‑ОЗ «О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t>
  </si>
  <si>
    <t>По заключенным контрактам выполнение работ по сносу самовольных строений планируется в 4-ом квартале 2022 года.</t>
  </si>
  <si>
    <t>Выполнение мероприятия осуществляется в течение года в случаях выявления фактов строительства объектов самовольной постройки.</t>
  </si>
  <si>
    <t>Денежные средства будут реализованы в                  4-ом квартале т.г.</t>
  </si>
  <si>
    <t>Продолжение п. 1.1</t>
  </si>
  <si>
    <t>Денежные средства будут реализованы в                 4-ом квартале т.г.</t>
  </si>
  <si>
    <t>Оставшиеся средства будут реализованы в       4-ом квартале т.г.</t>
  </si>
  <si>
    <t>Объект: 1.1.2                                        Детский сад на 285 мест по алресу: Иосковская область, г. Мытищи, мкр. 25, ул. Белобородова (ПИР и строительство)</t>
  </si>
  <si>
    <t>Объет: 12                                     Строительство школы на 1100 мест по адресу: Московская область, Мытищинский район, г.п. Мытищи, восточнее д.Погорелки</t>
  </si>
  <si>
    <t>Ремонт квартиры будет произведен в 4-ом квартале т.г.</t>
  </si>
  <si>
    <t>Оплата происходит в соответствии с графиком погашения задолженности, установленным мировым соглашением.</t>
  </si>
  <si>
    <t>Оставшиеся денежные в сумме 400,1 тыс.руб. будут скорректированы в 4-ом квартале т.г.</t>
  </si>
  <si>
    <t>Произведена оплата труда, налогов, коммунальных услуг и других текущих платежей. Проведено 49 мероприятий.</t>
  </si>
  <si>
    <t>Остаток денежных средств будет израсходован до конца 4 квартала.</t>
  </si>
  <si>
    <t>Произведена оплата труда, налогов, коммунальных услуг и других текущих платежей. Проведено 103 мероприятия.</t>
  </si>
  <si>
    <t>Приложение п 1.2.1</t>
  </si>
  <si>
    <t xml:space="preserve">Заключены контракты на обустройство малых спортивных форм в д. Еремино, модернизацию площадки д. Красная Горка, обустройство малых спортивных форм в д. Абакумова, модернизацию основания и замену покрытия универсальной спортивной площадки д. Хлябово, благоустроительные и подготовительные работы для обустройства хоккейной площадки в с. Марфино. </t>
  </si>
  <si>
    <t>Заключен контракт. Ведутся подготовительные работы.</t>
  </si>
  <si>
    <t>Денежные средства будетут израсходованы в  4 квартале т.г.</t>
  </si>
  <si>
    <t>Проведены конкурсные процедуры.</t>
  </si>
  <si>
    <t>Обучение проводится по рекомендации Министерства физической культуры и спорта Московской области. За 9 месяцев рекомендаций не поступало.</t>
  </si>
  <si>
    <t>Выплачена стипендия 164 спортсменам городского округа Мытищи за высокие достижения в спорте.</t>
  </si>
  <si>
    <t>Спортсмены приняли  участие в 155 спортивных мероприятиях, завоевали 336 медалей, из них: 132-золотых, 120-серебряных, 84-бронзовых. 
Произведена оплата труда, налогов, коммунальных услуг и других текущих платежей.</t>
  </si>
  <si>
    <t>Спортсмены приняли  участие в 26 спортивных мероприятиях, завоевали 1041 медалей, из них: 406-золотых, 361-серебряных, 274-бронзовых. 
Произведена оплата труда, налогов, коммунальных услуг и других текущих платежей.</t>
  </si>
  <si>
    <t>Спортсмены приняли  участие в 194 спортивных мероприятиях, завоевали 527 медалей, из них: 190-золотых, 178-серебряных, 
159-бронзовых медалей. 
Произведена оплата труда, налогов, коммунальных услуг и других текущих платежей.</t>
  </si>
  <si>
    <t>Проведены работы по уничтожению борщевика на площади 327,8 га.</t>
  </si>
  <si>
    <t>Оплата по контрактам будет произведена в 4 квартале 2022 года.</t>
  </si>
  <si>
    <t xml:space="preserve">Заключен муниципальный контракт на проведение отлова и ветеринарного обслуживания животных без владельцев. Отловлено 186 животных, 
30 животных находятся на содержании в приюте. 
Произведена оплата труда сотруднику, осуществляющему отлов животных в размере 564,5 тыс. руб.   </t>
  </si>
  <si>
    <t>Заключен муниципальный контракт на оказание услуг по сбору, транспортировке и уничтожению биологических объектов (трупов животных) на сумму 75,0 тыс.руб. Оформлено 3 заявки на утилизацию трупов животных.</t>
  </si>
  <si>
    <t xml:space="preserve">Приобретено 20 квартир, из которых 13 квартир предоставлено детям-сиротам по договорам найма специализированных жилых помещений. 7 квартир планируется предоставить в октябре 2022 года. По трем квартирам проводятся закупочные мероприятия. </t>
  </si>
  <si>
    <t>Предоставление трёх квартир планируется в ноябре 2022, по достижению детьми-сиротами 18-летнего возраста.</t>
  </si>
  <si>
    <t xml:space="preserve">Между Министерством жилищной политики Московской области и администрацией городского округа Мытищи заключено соглашение № 4/ВОВ о предоставлении единовременной денежной выплаты. 
Вдове умершего участника ВОВ приобретена по договору купли-продажи однокомнатная квартира на территории Московской области.
Средства субвенции перечислены администрацией на счета продавцов жилого помещения.
</t>
  </si>
  <si>
    <t xml:space="preserve">                                    </t>
  </si>
  <si>
    <t>Закупка игрового комплекса на сумму 800 тыс.руб. в октябре т.г.</t>
  </si>
  <si>
    <t>Заключены контракты на сумму 202,35 тыс.руб.</t>
  </si>
  <si>
    <t xml:space="preserve">Выполнены работы  по устройству пешеходных дорожек в с. Марфино, д. Аксаково,                         п. Птицефабрика. </t>
  </si>
  <si>
    <t>Разница в фактических объемах финансирования и исполнения программного мероприятия обусловлена сроками подготовки исполнительной документации.</t>
  </si>
  <si>
    <t>Оставшиеся денежные средства будут освоены в 4 квартале т.г.</t>
  </si>
  <si>
    <t>Денежные средства будут использованны в 4 квартале текущего года.</t>
  </si>
  <si>
    <t xml:space="preserve">Проведены работы по:
- поставке электроэнергии  для наружного освещения;
- эксплуатации и ремонту наружного освещения;
- технологическому присоединению линий уличного освещения.
Оплачено 2574394 кВт/Ч.
Выполнена замена:
- 17 опор;
- 445 светильников;
- 1539 лампы;
- 1664,3 м. провода СИП;
-60 м кабеля ВВГ;
- 1584 м кабеля; 
</t>
  </si>
  <si>
    <t>Остаток денежных средств будет использован до конца 4 квартала 2022 года. Разница в фактических объемах финонсирования и исполнения програмного мероприятия обусловлена сроками подготовки исполнительной документации.</t>
  </si>
  <si>
    <t>Услуги на сумму                        11,35 тыс.руб. согласно плана графика будут размещены в 4 кв. 2022г.
Разница в фактических объемах финансирования и исполнения программного мероприятия обусловлена сроками подготовки исполнительной документации.</t>
  </si>
  <si>
    <t xml:space="preserve">Выполнены работы по организации благоустройства территорий путем реализации мероприятий по созданию и (или) ремонту пешеходных коммуникаций г.о. Мытищи Московской области. </t>
  </si>
  <si>
    <t xml:space="preserve">. </t>
  </si>
  <si>
    <t>Денежные средства будут израсходованы в 4 квартале текущего года.</t>
  </si>
  <si>
    <t>Основное мероприятие F2 - «Формирование комфортной городской среды»</t>
  </si>
  <si>
    <t>Мероприятие F2.01: 
Ремонт дворовых территорий</t>
  </si>
  <si>
    <t xml:space="preserve">Реализация мероприятия без привлечения средств городского округа Мытищи осуществляется в соответствии с планами реализации региональной программы Московской области "Проведение капитального ремонта общего имущества в многоквартирных домах, расположенных на территории Московской области, на 2014-2049 годы".
Подписаны акты  выполненных работ по 28 домам. </t>
  </si>
  <si>
    <t>Срок реализации мероприятия 4 квартал    2022 г.</t>
  </si>
  <si>
    <t>Срок реализации мероприятия 4 квартал   2022 г.</t>
  </si>
  <si>
    <t>Основное мероприятие 02. Создание без барьерной среды на объектах социальной, инженерной и транспортной инфраструктуры в Московской области</t>
  </si>
  <si>
    <t>В лагерях с дневным пребыванием организовано питание 1 799 детей.</t>
  </si>
  <si>
    <t>Произведены расходы на оплату труда, транспортные расходы, оборудование, продукты питания, расходные материалы.</t>
  </si>
  <si>
    <t xml:space="preserve">Выполнены следующие работы: разборка старой кровли, устройство выравнивающих стяжек, устройство пароизоляции, утепление, герметизация, огрунтовка, устройство кровли и сопутствующие работы. </t>
  </si>
  <si>
    <t>Денежные средства будут израсходованы в  4 квартале т.г.</t>
  </si>
  <si>
    <t>Приняли участие в                 12 мероприятиях: Первенство России по мини-футболу среди мальчиков/девочек до 14 лет, юношей/девушек до    16 лет, юношей/девушек до  18 лет сезона 2021/2022 гг. (14 чел.), Чемпионат России по универсальному бою среди мужчин и женщин (1 чел.), Полуфинальный этап соревнований по баскетболу среди мужских клубов/команд сезона 2021/2022 года в рамках "Фестиваля баскетбола среди команд Центрального федерального округа"         (12 чел.).</t>
  </si>
  <si>
    <t>Оказаниы услуги по санитарному содержанию и уборке спортивных площадок.</t>
  </si>
  <si>
    <t>Оказаны услуги по санитарному содержанию и уборке спортивных площадок.</t>
  </si>
  <si>
    <t>Спортсмены приняли  участие в 122 спортивных мероприятиях, завоевали    310 медалей, из них: 
123-золотых, 102-серебряных, 
85-бронзовых.
Произведена оплата труда, налогов, коммунальных услуг и других текущих платежей.</t>
  </si>
  <si>
    <t>Продолжение п.п. 1.1.2.</t>
  </si>
  <si>
    <t xml:space="preserve">Мероприятие A2.03
 Иные межбюджетные трансферты на государственную поддержку лучших </t>
  </si>
  <si>
    <t>сельских учреждений культуры и лучших работников сельских учреждений культуры</t>
  </si>
  <si>
    <t xml:space="preserve">Городской округ Мытищи не принимает участие в федеральном </t>
  </si>
  <si>
    <t>проекте "Творческие люди".</t>
  </si>
  <si>
    <t>Произведены расходы по заработной плате, коммунальным услугам, по техническому обслуживанию имущества и другие расходы.</t>
  </si>
  <si>
    <t xml:space="preserve">Мероприятие 01.16.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t>
  </si>
  <si>
    <t>Московской области,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</si>
  <si>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Выплата заработной платы сотрудникам муниципальных  общеобразовательных и дошкольных учреждений произведена за январь-август 2022 года в полном объеме, также выплачен аванс за сентябрь текущего года. </t>
  </si>
  <si>
    <t>Произведена выплата за январь-сентябрь 2022 года                                           1369 классному руководителю за фактически отработанное время и отпускные.</t>
  </si>
  <si>
    <t>Приобретены школьные доски, шкаф.</t>
  </si>
  <si>
    <t>Продолжение п.п. 4.2</t>
  </si>
  <si>
    <t>Продолжение п.п. 1.6</t>
  </si>
  <si>
    <t>д.Лысково ул. Овражная, д. Новосельцево дорожка к детской площадке, д.Сумароково, д.Фелисово ул.Дачная, с.Марфино ул.Березовая роща, с.Марфино ул.Ильинская 10Б. Работы выполнены. Исполнительная документация находится на проверке.</t>
  </si>
  <si>
    <t>запланированы на 4 квартал 2022г.
Разница в фактических объемах финансирования и исполнения программного мероприятия обусловлена сроками подготовки исполнительной документации.</t>
  </si>
  <si>
    <t>Заключены  муниципальные контракты  на общую сумму 
1 036,8 тыс.руб., в рамках которых проводится:
- разработка комплексных мероприятий по благоустройству пляжной зоны в  д. Новосельцево;
-  экспертиза сметной документации по объекту "Обустройство пляжа Новосельцево".</t>
  </si>
  <si>
    <t>Заключен муниципальный контракт на сумму                 9 198 тыс.руб., в рамках которого ведется  разработка проектно-сметной документации по благоустройству парка "Ветеранов". Разработанная проектная документация находится на проверке у Заказчика.</t>
  </si>
  <si>
    <t>Подготовка документации на сумму     5 900 тыс.руб. Размещение - 4 квартал 2022г.</t>
  </si>
  <si>
    <t>Заключен контракт на сумму 599,00 тыс.руб. Срок оказания услуги до 31.12.2022г.</t>
  </si>
  <si>
    <t xml:space="preserve">Закупки на сумму                            1 368,93 тыс.руб. запланированы на 4 квартал 2022г. </t>
  </si>
  <si>
    <t>Подготовлена документация на сумму 3 596,62 тыс.руб. Размещение запланировано в 4 квартале 2022г.
Разница в фактических объемах финансирования и исполнения программного мероприятия обусловлена сроками подготовки исполнительной документации.</t>
  </si>
  <si>
    <t>Размещение запланировано на 4 квартал 2022г.</t>
  </si>
  <si>
    <t xml:space="preserve">Проведение конкурентных процедур на сумму 
500,00  тыс.руб.  планируется в   4 квартале т.г. </t>
  </si>
  <si>
    <t>Заключен  контракт на сумму 288,65 тыс.руб. Установлены 192 каб/дн.</t>
  </si>
  <si>
    <t xml:space="preserve">Разница в фактических объемах финансирования и исполнения программного мероприятия обусловлена сроками подготовки исполнительной документации.   
Денежные средства в размере 3 187,38 тыс.руб. будут скорректированы в               4 квартале т.г. </t>
  </si>
  <si>
    <t>Заключены контракты на сумму 99,9 тыс.руб. на поставку мешков (2 350 шт.) и перчаток (200 шт); выполнены общественные работы. Приобретены:  грабли - 250 шт., лопаты -    50 шт., брендированная продукция с символикой субботника - бейсболка -    350 шт., куртка - 25 шт., фартук - 50 шт.
Приняты на работу по договорам с центром занятости 3 человека.</t>
  </si>
  <si>
    <t>Приложение п.1.5</t>
  </si>
  <si>
    <t xml:space="preserve">Выполнено содержание: 
- 20 570,5 м2 дорожек с асфальтовым покрытием и тротуарной плитки;
- 1 035 м2 межквартальных проездов;
- 3 610 м2 площадок для выгула собак;
- 12 011 м2 детских игровых площадок;
- 32 памятников и обелисков;
- 16 606,42 м2 дорожек и тротуаров.
 </t>
  </si>
  <si>
    <t>Выполнено содержание:                             - 573 288 кв.м проезжей части дорог;                                       - 66 028 кв.м тротуаров и пешеходных дорожек;                                  - 864 кв.м пешеходных мостов;                                     - 2880 куб.м. погрузка и вывоз снега;                                        - 796 612 м2 - газонов;                                   - 10 036,3 м2 - ДИП;                                       - 69 446,7 м2 - асфальтового покрытия;                                - 649 м ограждений.   Выполнен ямочный ремонт дворовых территорий -         9 484м2. Исполнительная документация находится на проверке.</t>
  </si>
  <si>
    <t xml:space="preserve">Выполнено содержание территории общего пользования, в том числе:
- 217 135,35 м2 дорожек (очистка, посыпка, подметание);                                                                       - 577 315 м2 газонов (очистка от мусора,посыпка);                                                                                       - 388 567,5 м2 сезонные работы по содержанию придомовой территории;
- парков культуры и отдыха, территории Пироговского (Мытищинского), Марфинского ("Парк Героев") и Хлебниковского ("Шереметьевский парк") лесопарков;
</t>
  </si>
  <si>
    <t>- скверов и бульваров, площадок для выгула собак – 7 шт; детских игровых -        53 шт.; тренажерных площадок – 33 шт.; скамеек – 1 302 шт.; 54 контейнерных площадок, беседок;
- выполнены работы по обследованию деревьев, удалению сухостойных, больных и аварийных деревьев.
- вывезено несанкционированных навалов мусора  -                  10 415,1 м3, приобретено соли технической 16,1 тн.;
- установка площадки воркаут  в п. Жостово, ул. Филимоновская;
- приобретение песка.</t>
  </si>
  <si>
    <t>Выполнены работы по:
- осмотру технических помещений 4 фонтанов, контролю уровня грунтовых вод, сохранности оборудования, обогреву помещений насосных станций в зимний период ;
- запуску и наладке фонтанного оборудования в весенний период; 
- ежедневному содержанию и техническому обслуживанию 7 фонтанов, включая сливы и очистки дна бассейнов, контролю над работой насосного оборудования, температурных элементов и систем управления. прожекторов, обследование труб, проверке уровней воды, очистке фильтров. Завершены работы по консервации оборудования на зимний период.</t>
  </si>
  <si>
    <t>Заключен муниципальный контракт на сумму                           9 383,23 тыс.руб.
Выполнен ямочный ремонт асфальтового покрытия дворовых территорий                           7 834,62 м2. Исполнительная документация находится на проверке.</t>
  </si>
  <si>
    <t>В печатных изданиях размещались нормативные правовые акты, информационные и тематические материалы о жизни и деятельности городского округа Мытищи   в газетах: "Родники" -        336 полос; "Неделя в округе" - 396 полос; "Официальные Мытищи" - 1966 полос; "Ежедневные новости" -          8 публикаций о городском округе Мытищи.</t>
  </si>
  <si>
    <t>МАУ "МИР" проводились мероприятия по выполнению муниципального задания по размещению материалов, производству и выпуску сетевого издания "Официальный сайт городского округа Мытищи" (размещено 3 256 новостных материала). В сетевых изданиях:  "Радио Мытищи"- 2 356,"Спортивные Мытищи"- 456. На уличном радио "Радио Мытищи" размещались новостные сюжеты, информация о мероприятиях, проходящих на территории округа, тематические радиовыпуски, программа новостей и др. в количестве 81 777 мин.</t>
  </si>
  <si>
    <t>Проводился мониторинг социальных сетей, электронных и печатных СМИ. Выявлялись информационные угрозы и негативная информация. По результатам выявления информационных угроз и негативной информации  готовились и размещались позитивные и информационно-нейтральные материалы в социальных сетях, печатных и электронных СМИ. Общее число ответов муниципального образования Московской области на выявленные в социальных сетях негативные сообщения за отчетный период составило  - 5 186.</t>
  </si>
  <si>
    <t xml:space="preserve">На официальных страницах и аккаунтах администрации городского округа Мытищи Московской области размещались публикации (посты) в количестве 15 319. Число подписчиков в официальных страницах и аккаунтах ОМСУ  составило - 65 779; число просмотров, реакций (лайков, комментариев и репостов) на публикации, размещенные в официальных страницах и аккаунтах ОМСУ составило -              41 307 200. </t>
  </si>
  <si>
    <t xml:space="preserve">На главной странице сайта органов местного самоуправления городского округа Мытищи в разделе "Деятельность" подраздела "Экономика"/ "Инвестиции"  размещены актуализированный и переведенный на английский язык инвестиционный паспорт городского округа Мытищи, перечень свободных объектов, предназначенных для размещения субъектов малого и среднего предпринимательства (обновляется ежемесячно). Перечень включает: 32 объекта муниципального имущества, 20 земельных участков,                             3 производственно-складских помещений,                44 офисных помещений коммерческого имущества. </t>
  </si>
  <si>
    <t>За отчетный период привлечено 6 новых резидентов: - 3 резидента на территории промышленной площадки "Аббакумово";                                              - 3 резидента на промышленную площадку "Высоково".</t>
  </si>
  <si>
    <t>Оказаны услуги по проведению исследования качества воды источников децентрализованного водоснабжения (родников) на территории городского округа Мытищи.</t>
  </si>
  <si>
    <t>Заключен муниципальный контракт на сумму                 1 890,6 тыс.руб. с ООО "ЗеленИнвест Строй" МК     № 220/22 от 11.07.2022 "Капитальный ремонт автомобильной дороги д. Погорелки, ул. Приозерная с устройством водоотвода".</t>
  </si>
  <si>
    <t>Срок выполнения работ до 30.06.2023г.</t>
  </si>
  <si>
    <t>Заключен контракт на сумму 824,8 тыс.руб. с ООО "Энергострой 19" № МК 307/22 от 17.08.2022г.   Выполнены работы: постороен тротуар из плитки 81 м2, установлен                  1 автопавильон, 1 дорожный знак, нанесена разметка холодным пластиком вручную - 0,27 м2.</t>
  </si>
  <si>
    <t xml:space="preserve">Заключен контракт на сумму 5 982,6 тыс.руб. с ООО "СветТехСервис" № 383/22 от 19.09.2022г. </t>
  </si>
  <si>
    <t>Заключены муниципальные контракты на общую сумму    5 398,9 тыс.руб.   Выполнены работы: ремонт тротуара ( 167,5 м2), установка борта (132 м.), установка дорожных знаков (4ст/8щитка), устройство исскусственной неровности (2 шт./41, 7м2), нанесена разметка холодным пластиком вручную (56,5м2).</t>
  </si>
  <si>
    <t>Заключен муниципальный контракт на сумму                   538,9 тыс.руб. с ООО "СК РЕМТЕХНОЛОГИИ"                   № 137/22 от 26.08.2022г.     Выполнены работы: установлены перильные ограждения "Крест" - 220 м.</t>
  </si>
  <si>
    <t>Заключено 3 муниципальных контракта на общую сумму    4 361,6 тыс.руб. по благоустройству искусственно-дорожных неровностей. Выполнен ремонт ИН из а/б 12 шт./313 м2. Установлены дорожные знаки в количестве 24 шт./45 щитков. Отремонтировано        46 м2 покрытия тротуара из плитки. Нанесена разметка               1,12 м2.</t>
  </si>
  <si>
    <t>Заключен муниципальный контракт на сумму                 5 351,55 тыс.руб. Работы выполнены. Подготовка документации к оплате. Заключен муниципальный контракт на сумму                  1 352,46 тыс. руб. на выполнение работ по устройству парковок в с. Марфино и д. Аксаково.</t>
  </si>
  <si>
    <t>Организован вывоз несанкционированных навалов мусора, приобретена фото ловушка. Объявлен аукцион.</t>
  </si>
  <si>
    <t>Выполнено устройство контейнерных площадок по адресам: ул.3-я Парковая,     1 - 1шт.; пересечение ул. Красина и 2-го Бакунинского пер. - 1шт.; ул. Лесная, 3 - 1 шт.; пересечение ул.Тайнинская и ул. Калинина - 1шт.; пересечение ул. Железнодорожная и пер. Линейный - 1 шт.; выполнен перенос конт. площадок ул.Ак.Каргина     38 корп.5 - 1 шт. А также установлены камеры на въезде на терр.Мегабак ул. Коминтерна, д. 25. Размещен аукцион на сумму                    1 307,00 тыс.руб. на устройство контейнерных площадок в д.Сумароково, Юрьево, Лысково, Федоскино.</t>
  </si>
  <si>
    <t>Заключено доп. соглашение с Министерством ЖКХ о предоставлении субсидии от 26.04.2022г. № 34ДС-РП/2022
Утверждён адресный перечень подъездов. 
Выполнены работы по         50 подъездам.</t>
  </si>
  <si>
    <t>Проведены обследования технического состояния 4 МКД:
- 3-я Крестьянская, д.14А
- 1-й Красноармейский пер., д.9А
- Селезнева, д.7,
- Мира, д.6А в 3-4 кварталах т.г.</t>
  </si>
  <si>
    <t xml:space="preserve">Выполнены работы по реконструкции ограждения и ремонту покрытия МСФ на УСП Новомытищинский пр-т, 86.,УСП ул. В.Волошиной, 20. (замена ограждения и покрытия «искусственная трава»). Проведены работы по устройству освещения на спортивных площадках по адресам: ул. Чапаева 15, Семашко 39, Силикатная 45/1. Проведены работы по разметке спортивных площадок по адресам: ул. Фрунзе 1/1, Семашко 39, Юбилейная 30, Колпакова 30, Летная 42, Силикатная 206, Семашко 10/2,
 2-ой Рупасовкий пер, д. Беляниново ул. Центральная, ул. Широкая. Выполнен ремонт покрытия на спортивных площадках:  ул. Астрахова 2, Силикатная 45а, Борисовка 28. В сентябре проведено бетонирование </t>
  </si>
  <si>
    <t>беговых дорожек южного и северного секторов и демонтаж хоккейной площадки, обустройство спортивного покрытия на беговых дорожках, обустройство дренажной системы футбольного поля на СК "Дружба".</t>
  </si>
  <si>
    <t>03-04 февраля 2022 г. - Кубок Главы г.о. Мытищи по плаванию (350 чел.), Соревнования по лыжным гонкам "Мытищинская лыжня - 2022" (около 1000 чел.),  Кубок главы г.о. Мытищи по художественной гимнастике (групповые упражнения) (200 чел.), Турнир г.о. Мытищи по греко-римской борьбе, посвященный Дню Защитника Отечества (200 чел.), Лыжная гонка для самых маленьких "Ладушки-оладушки" в рамках празднования Масленицы на территории г.о. Мытищи (60 чел.).</t>
  </si>
  <si>
    <t xml:space="preserve">Проведено 51 мероприятие, самые значимые из них: Кубок Главы г.о. Мытищи по дзюдо среди мальчиков и девочек 2010-2011 г.р., юношей и девушек 2008-2009 г.р. (400 чел.), Первенство г.о. Мытищи по спортивной (вольной) борьбе среди юношей и девушек до 18 лет (2005-2007 г.р.) (100 чел.), Турнир по баскетболу памяти тренера В.К. Астахова       (100 чел.),  </t>
  </si>
  <si>
    <t>Продолжение п.п. 1.3.1</t>
  </si>
  <si>
    <t>Организовано сезонное содержание территорий 20 кладбищ (82,6 га), уборка от снега и наледи, грязи, подъездов к кладбищам, площадей, внутриквартальных дорог и дорожек, площадок, подходов к местам</t>
  </si>
  <si>
    <t xml:space="preserve"> захоронений и лестничных сходов, посыпка территории песком, обработка реагентами.  Заключены контракты на: приобретение хоз.инвентаря; оплату коммунальных услуг; услуг связи; охрану объектов; обслуживание программы 1С; ремонт выч.техники; предрейсовый мед.осмотр; аренду офиса; завоз песка и щебня для благоустройства территории кладбищ; вывоз мусора; поставку офисной мебели; ремонт лестничных проёмов.</t>
  </si>
  <si>
    <t>Продолжение п. 6.3</t>
  </si>
  <si>
    <t>Мероприятие 02.25. Организация деятельности единых дежурно-диспетчерских служб по обеспечению круглосуточного приема вызовов, обработке и передаче в диспетчерские службы информации (о происшествиях или чрезвычайных ситуациях) для организации реагирования, в том числе экстренного</t>
  </si>
  <si>
    <t>Мероприятия, направленные на дополнительную ежемесячную выплату стимулирующего характера 4 диспетчерам и 20 операторам единой дежурно-диспетчерской службы.</t>
  </si>
  <si>
    <t>Основное мероприятие 02. Оказание государственной поддержки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</si>
  <si>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Продолжение п. 1</t>
  </si>
  <si>
    <t>Мероприятие 01.17. Финансовое обеспечение получения гражданами дошкольного образования в частных дошкольных образовательных организациях в Московской области,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обеспечение питанием отдельных категорий обучающихся по очной форме обучения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t>
  </si>
  <si>
    <t>Выполнение работ в соответствии с графиком запланировано на              4 квартал 2022 года.</t>
  </si>
  <si>
    <t>Выполнение работ в соответствии с графиком запланировано на             4 квартал 2022 года.</t>
  </si>
  <si>
    <t xml:space="preserve">Выполнены работы по сезонному содержанию       114 колодцев. 
Ведутся работы по текущему ремонту и замене неисправных насосов.
</t>
  </si>
  <si>
    <t>Услуги оказаны                                                84 транспортными средствами по 15 муниципальным маршрутам согласно расписанию движения и в соответствии с утвержденными параметрами перевозок. 
Выполнено 2 797,5  тыс. км. пробега,  перевезено                             6 210,5 тыс. пассажиров.</t>
  </si>
  <si>
    <t>Заключены муниципальные контракты на общую сумму     76 946,7 тыс. руб.                 Выполнен ремонт дорог и тротуаров площадью                       48 048 м2.</t>
  </si>
  <si>
    <t>Заключены муниципальные контракты на общую сумму             5 227,6 тыс.руб. Выполнены работы по ремонту тротуаров площадью 3 970 м2.</t>
  </si>
  <si>
    <t>Заключены муниципальные контракты на общую сумму 893,2 тыс.руб. Выполнены работы: 5 выездов, 19 отбор и испытание проб,                                3 экстрагирования, 3 619 км измерение геометрии и ровности покрытия, измерение коэффициента сцепления,                              3 заключения по а/б контроль качества работ по нанесению дорожной разметки - 3,632 км,                3 заключения по разметке.</t>
  </si>
  <si>
    <t xml:space="preserve">Заключено 2 муниципальных контракта на общую сумму            66,3 тыс. руб. 
</t>
  </si>
  <si>
    <t>Заключены муниципальные контракты на общую сумму              1 181,0 тыс.руб. Выполнена установка 3-х светофорных объектов типа Т7.</t>
  </si>
  <si>
    <t>2.4.16</t>
  </si>
  <si>
    <t xml:space="preserve">Заключен МК на   выполнение работ по  устройству: ДИП в               д. Аксаково                                         (1 903,48 тыс.руб.);  резиновое покрытие на детской площадке в п. Здравница                               (1 133,25 тыс.руб.).    </t>
  </si>
  <si>
    <t xml:space="preserve">Заключены  муниципальные контракты по: благоустройству для улучшения оптической видимости в темное время суток (3 947,84 тыс.руб.);  устройству систем наружного освещения в рамках реализации проекта "Светлый город"                                 (2 031,48 тыс.руб.); устройству новых линий уличного освещения в </t>
  </si>
  <si>
    <t xml:space="preserve">Планируемый срок проведения работ перенесен на 4 кв. Работы по адресам: 
- д.Никульская, ул 8-я Садовая -2000,0 т.р, 
- д.Грибки, ул. Ивовый тупик - 900,0тыс.руб.; 
- д. Грибки, ул Ивовая детская площадка - 100 тыс.руб.; 
- д.Жостово, ул. Озерная, ул.Дивная - 1000,0 тыс.руб. Закупки на сумму                           52,16 тыс.руб. </t>
  </si>
  <si>
    <t>Денежные средства будут скоректированны в                         4 квартале 2022 года.</t>
  </si>
  <si>
    <t>Заключен контракт на сумму              4 292,16 тыс.руб.</t>
  </si>
  <si>
    <t xml:space="preserve">Заключены контракты на общую сумму 279 919,36 тыс.руб.  Проведены работы по:
- благоустройству дворовых территорий; территорий общеобразовательных учреждений;  
- формированию современной городской среды;
- обустройству детских игровых площадок.                                 
Работы выполняются согласно плану-графику.      </t>
  </si>
  <si>
    <t>Заключены контракты на общую сумму 98 950,87 тыс.руб. Работы выполняются согласно плану-графику.</t>
  </si>
  <si>
    <t>Заключены контракты по обеспечению обустройства лесной инфраструктуры (Собачьи площадки) и созданию комфортных зон для проведения досуга (2 238,91 тыс.руб.).</t>
  </si>
  <si>
    <t>Выполнены работы по: 
- обследованию 285 деревьев;
- удалению сухостойных, больных и аварийных деревьев 2 210,8 м3;
- содержанию 6 291,3 м3 цветников;
Приобретено:                          - 195 898 шт. - цветочной рассады ;   
- 8 256 шт. - кустарников;     
- 9 352 шт. - многолетников;  
- 319 шт. - деревьев; 
- 121 800 кг - почвенной смеси  удобрения;
- 50 кв.м. - руллонного газона.</t>
  </si>
  <si>
    <t>Заключен  контракт на сумму                       83 166,03 тыс.руб. Выполнена замена 1280 светильников.</t>
  </si>
  <si>
    <t xml:space="preserve">Проведены мероприятия по переселению жителей аварийных домов:
пос. Пироговский, ул. Советская, дом 3; г. Мытищи, ул. 3-я Крестьянская, дом 18А; г. Мытищи, ул.3-я Крестьянская, дом 18; г.Мытищи, ул. Семашко, дом 67; г. Мытищи, ул. Тайнинская, дом 17; пос. Пироговский, ул. Фабричная, дом 5; пос. Пироговский, </t>
  </si>
  <si>
    <t xml:space="preserve">ул. Фабричная, дом 11; пос. Пироговский, ул. Сазонова, дом 2.
 </t>
  </si>
  <si>
    <t>19-27</t>
  </si>
  <si>
    <t>30-31</t>
  </si>
  <si>
    <t>33-43</t>
  </si>
  <si>
    <t>41-42</t>
  </si>
  <si>
    <t>44-56</t>
  </si>
  <si>
    <t>44-46</t>
  </si>
  <si>
    <t>50-53</t>
  </si>
  <si>
    <t>53-54</t>
  </si>
  <si>
    <t>54</t>
  </si>
  <si>
    <t>55-56</t>
  </si>
  <si>
    <t>57-65</t>
  </si>
  <si>
    <t>57-62</t>
  </si>
  <si>
    <t>70-72</t>
  </si>
  <si>
    <t>72-73</t>
  </si>
  <si>
    <t>76-89</t>
  </si>
  <si>
    <t>89-92</t>
  </si>
  <si>
    <t>92-93</t>
  </si>
  <si>
    <t>93-95</t>
  </si>
  <si>
    <t>96-97</t>
  </si>
  <si>
    <t>100-108</t>
  </si>
  <si>
    <t>109-117</t>
  </si>
  <si>
    <t>110-111</t>
  </si>
  <si>
    <t>111-113</t>
  </si>
  <si>
    <t>113-116</t>
  </si>
  <si>
    <t>116-117</t>
  </si>
  <si>
    <t>118-131</t>
  </si>
  <si>
    <t>118-121</t>
  </si>
  <si>
    <t>132-134</t>
  </si>
  <si>
    <t>135</t>
  </si>
  <si>
    <t>135-137</t>
  </si>
  <si>
    <t>140-154</t>
  </si>
  <si>
    <t>147</t>
  </si>
  <si>
    <t>148-151</t>
  </si>
  <si>
    <t>152</t>
  </si>
  <si>
    <t>153-154</t>
  </si>
  <si>
    <t>155-156</t>
  </si>
  <si>
    <t>165</t>
  </si>
  <si>
    <t>186-187</t>
  </si>
  <si>
    <t>городского округа Мытищи</t>
  </si>
  <si>
    <t>Денежные средства будут израсходованы в                                    4 квартале т.г.</t>
  </si>
  <si>
    <t>Денежные средства будут израсходованы в                           4 квартале т.г.</t>
  </si>
  <si>
    <t>0,0</t>
  </si>
  <si>
    <t>Срок реализации мероприятий в                        4-ом квартале т.г.</t>
  </si>
  <si>
    <t>Заключено соглашение на предоставление субсидии между управлением образования и АНОО ШКОЛА ВЕКТОР 31.01.2022. Денежные средства перечислены за январь - июнь 2022 года.</t>
  </si>
  <si>
    <t>Направлены заявки в Министерство образования Московской области на финансирование из бюджета Московской области. Оплата произведена по фактически представленным документам.</t>
  </si>
  <si>
    <t>Полный расчет по заработной плате за сентябрь будет произведен в октябре 2022 года.</t>
  </si>
  <si>
    <t>Произведены расходы за январь-август текущего года на выплату заработной платы, оплату  коммунальных услуг, за техническое обслуживание имущества.</t>
  </si>
  <si>
    <t>Организация мероприятий отдыха детей в каникулярное время.</t>
  </si>
  <si>
    <t>Для обучающихся общеобразовательных учреждений приобретено 72 путевки в лагерь "Патриот".</t>
  </si>
  <si>
    <t>Обеспечены путевками 55 детей, находящиеся в трудной жизненной ситуации, в организации отдыха детей и их оздоровления, расположенные на территории МО. Обеспечены путевками 20 детей-инвалидов "Мать и дитя" в санаторно-оздоровительные учреждения, расположенные в Ставропольском и Краснодарском крае.</t>
  </si>
  <si>
    <t xml:space="preserve">В соответствии с Постановлениями администрации городского округа Мытищи оказана единовременная материальная помощь 12 семьям, попавшим в кризисную ситуацию, за счет средств резервного фонда. </t>
  </si>
  <si>
    <r>
      <t>Предоставлено</t>
    </r>
    <r>
      <rPr>
        <sz val="14"/>
        <color rgb="FFFF0000"/>
        <rFont val="Times New Roman"/>
        <family val="1"/>
        <charset val="204"/>
      </rPr>
      <t xml:space="preserve"> </t>
    </r>
    <r>
      <rPr>
        <sz val="14"/>
        <color theme="1"/>
        <rFont val="Times New Roman"/>
        <family val="1"/>
        <charset val="204"/>
      </rPr>
      <t>1 329,2</t>
    </r>
    <r>
      <rPr>
        <sz val="14"/>
        <rFont val="Times New Roman"/>
        <family val="1"/>
        <charset val="204"/>
      </rPr>
      <t xml:space="preserve"> кв.м муниципального имущества в виде нежилых помещений для безвозмездного пользования 13 СО НКО. Консультационная поддержка оказана 41</t>
    </r>
    <r>
      <rPr>
        <sz val="14"/>
        <color rgb="FFFF0000"/>
        <rFont val="Times New Roman"/>
        <family val="1"/>
        <charset val="204"/>
      </rPr>
      <t xml:space="preserve"> </t>
    </r>
    <r>
      <rPr>
        <sz val="14"/>
        <rFont val="Times New Roman"/>
        <family val="1"/>
        <charset val="204"/>
      </rPr>
      <t xml:space="preserve">социально ориентированным некоммерческим организациям. 
</t>
    </r>
  </si>
  <si>
    <t>Мероприятие 01.02. Капитальный ремонт, текущий ремонт, обустройство и техническое переоснащение, благоустройство территорий объектов спорта</t>
  </si>
  <si>
    <t>Планируемая дата заключения контракта на проведение инвентаризации и подготовки заявления о включении объекта – полигона ТБО «Коргашино» в государственный реестр объектов накопленного вреда окружающей среде  - 27.10.2022.</t>
  </si>
  <si>
    <t>Заключение контракта на поставку и установку шлагбаума в октябре т.г.</t>
  </si>
  <si>
    <t xml:space="preserve">Проведены родительские собрания в школах, на которых рекомендовано родителям в процессе воспитания детей обращать внимание на возможное увлечение идеологией насилия и ненависти к людям, намерений совершить насильственные действия в отношении своих сверстников, учителей, других людей. Особое внимание: к содержанию общения детей в социальных сетях, мессенджерах, занятиям в свободное от учебы время.
Всего в мероприятиях приняли участие более 34000 школьников.    
В целях профилактики терроризма, а также минимизации и (или) ликвидации последствий его проявлений, на постоянной  основе учреждениями культуры проводится работа по привлечению молодежи в творческие и самодеятельные коллективы. В округе сформировано 296 таковых, в которых принимают участие 6,5 тыс. жителей разных возрастных категорий. 
            </t>
  </si>
  <si>
    <t>Приобретено оборудование для обеспечения спасательных постов: лодка гребная - 2 шт; мегафон громкоговоритель - 2 шт; ограждение зоны купания - 100 м; пайол реечный - 2 шт.</t>
  </si>
  <si>
    <t>Приобретены ручные механические сирены - 6 шт.</t>
  </si>
  <si>
    <t>Проведение аукциона запланировано на 4-й квартал т.г.</t>
  </si>
  <si>
    <t>Заключены контракты по: содержанию и ремонту общего имущества в многоквартирном доме; оказанию услуги по отслеживанию сигналов тревоги, проверке и подтверждении нормального функционирования системы; эксплуатационному обслуживанию ТСО и реагированию; оказанию услуг по распределению электроэнергии; оказанию услуг водоснабжения и водоотведения; предоставлению связи местных соединений; предоставлению связи IP;  предоставлению связи многоканального телефонного номера (договор); оказанию услуг  отопления; доставке питьевой воды.</t>
  </si>
  <si>
    <t>Срок реализации мероприятия -
декабрь т.г.</t>
  </si>
  <si>
    <t>Финансирование мероприятий в 2022 году не предусмотрено.</t>
  </si>
  <si>
    <t xml:space="preserve">Заключены муниципальные контракты в рамках которых:
- проведены работы по содержанию 114 колодцев;
- оказаны услуги по лабораторному исследованию воды в колодцах.  
</t>
  </si>
  <si>
    <t xml:space="preserve">В систему ЕАС ПИП МО внесено 138 проекта, 8 из которых - в 2022 году. 38 проектов находятся в стадии реализации. Сведения о строящихся объектах с контактами инвесторов ежемесячно направлялись в территориальный отдел статистики для сбора информации. За отчетный период  объем инвестиций, привлеченных в основной капитал (без учета бюджетных инвестиций) составил                  14 685,086 млн. руб. На душу населения -           51,11 тыс. руб. при численности населения на 01.01.2022 г. - 287 343 человека.   </t>
  </si>
  <si>
    <t>В отчетном периоде заключены 15 договоров купли-продажи-аренды земельных участков, из них  6 - на территориях промышленных площадок "Аббакумово" и "Высоково" с  новыми резидентами. Предприниматели приобрели земельные участки площадью 0,46 га, 1,25 га, 0,5 га, 0,12 га.  8 договоров купли-продажи аренды заключены с ООО "Проект-Девелопмент" (15,3 га) , ООО "Протасово МГ" (5 земельных участков общей площадью        1,14 га), ООО "Городская строительная компания" (0,56 га), ООО "Стройинвест" (0,42 га). В рамках программы региональной поддержки по импортозамещению "Земля за 1 руб." с ООО "Градди" заключен договор аренды земельного участка без торгов сроком на три года по ставке      1 руб. (0,88 га). В III квартале 2022 Администрация городского округа Мытищи привлекла 11 резидентов на свободные земельные участки общей площадью 20,87 га.</t>
  </si>
  <si>
    <t xml:space="preserve">Проведено 11 ярмарок вакансий, в том числе 2  для инвалидов и 5 для школьников. Кол-во посетителей 3058 человек, оказано консультаций 3058, количество людей, которым оказано содействие  в трудоустройстве -  150. </t>
  </si>
  <si>
    <t>В целях централизации закупок для муниципальных нужд городского округа Мытищи, созданы: 
- Уполномоченный орган на определение поставщиков (подрядчиков, исполнителей) для муниципальных заказчиков и бюджетных учреждений городского округа Мытищи - муниципальное казенное учреждение «Управление в сфере закупок для муниципальных нужд» (постановлением администрации городского округа Мытищи от 03.03.2016 № 480);
- Рабочая группа по оценке обоснованности закупок и обоснованию начальных (максимальных) цен контрактов для муниципальных нужд городского округа Мытищи (Постановлением администрации городского округа Мытищи           от 01.09.2022г. № 3947).</t>
  </si>
  <si>
    <t>Произведена оплата в сумме 10,0 тыс.руб. в октябре т.г., т.к. обучение проведено в период с 20.09.2022 по 30.09.2022.                                                                             В 4 квартале т.г. запланировано провести обучение 19 работников ОМС. 
В настоящее время подготовлена документация для заключения «умного» договора в октябре (1 человек); разработана документация на обучение 18 человек путем проведения аукциона в электронной форме (ноябрь).</t>
  </si>
  <si>
    <t xml:space="preserve">Счета на сумму      2207,8 тыс. руб. за материалы, опубликованные в печатных изданиях в сентябре оплачены в октябре текущего года. </t>
  </si>
  <si>
    <t xml:space="preserve">Счета на сумму        296,2 тыс. руб. за публикации на сайтах "Подмосковье сегодня",  "Радио 1" и за услуги, оказанные по обслуживанию официального сайта ОМС  в сентябре месяце будут оплачены  в октябре текущего года.  </t>
  </si>
  <si>
    <t xml:space="preserve">Проводился мониторинг задолженности за установку и эксплуатацию рекламных конструкций.    Проводились мероприятия по взысканию задолженности в муниципальный бюджет, принимались меры в порядке досудебного урегулирования споров.  В адрес нарушителей направлялись претензии с требованием оплатить задолженность и пени за каждый день просрочки.   </t>
  </si>
  <si>
    <t xml:space="preserve">Заключены муниципальные контракты на общую сумму 12 743,53 т.р. на ремонт автомобильных дорог в                                                                                   д. Юдино:
- проезд от ул. Цветочная до ул. Колхозная;
- от проезда между ул. Цветочная и ул. Колхозная до д.5.                                                                                                                                        Выполнено: ремонт дорог и тротуаров площадью 225 м2.         </t>
  </si>
  <si>
    <t xml:space="preserve">Денежные средства будут израсходованы до конца 2022 г.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</si>
  <si>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 xml:space="preserve">Срок окончания работ 31.12.2022 года.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</si>
  <si>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 xml:space="preserve">Срок окончания работ 31.12.2022 года.
</t>
  </si>
  <si>
    <t xml:space="preserve">Оплата будеи произведена в 4-ом квартале 31.12.2022 года.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</si>
  <si>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Проект правил землепользований и застройки территории городского округа Мытищи находится на согласовании в Мытищинской городской прокуратуре.</t>
  </si>
  <si>
    <t xml:space="preserve">Заключено Соглашение №36 между главным распорядителем средств бюджета Московской области и администрацией муниципального образования Московской области о предоставлении субсидий. Предоставленные денежные средства по соглашению выделены и осуществлена оплата труда сотрудников, принимающих участие в осуществлении   отдельных государственных полномочий в части присвоения адресов объектам адресации, изменения и аннулирования адресов, присвоения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изменения, аннулирования таких наименований, согласования переустройства и перепланировки помещений в многоквартирном доме. </t>
  </si>
  <si>
    <t xml:space="preserve">Разница в фактических объемах финансирования и исполнения программного мероприятия обусловлена сроками подготовки исполнительной документации.   </t>
  </si>
  <si>
    <t xml:space="preserve">Закупки на сумму          202,00 тыс. руб. запланированы на                                 4 квартал 2022г. Разница в фактических объемах финансирования и исполнения программного мероприятия обусловлена сроками подготовки исполнительной документации.   </t>
  </si>
  <si>
    <t>Подготовка документации на сумму 397,65 тыс.руб.  Размещение запланировано на 4 квартал 2022г.</t>
  </si>
  <si>
    <t xml:space="preserve">Заключенно доп. соглашение о предоставлении субсидии из бюджета Московской области № ДС-КБДТ/2022-72 от 28.09.2022г. </t>
  </si>
  <si>
    <t>Мероприятие добавлено в муниципальную программу в сентябре т.г. Срок выполнения 4-й квартал т.г.</t>
  </si>
  <si>
    <t>Объект сдан в сентябре т.г.  Футбольное тренировочное поле с искусственным газонным покрытием, вспомогательными помещениями и трибунами по адресу: г. Мытищи, мкр. 25, Шараповский карьер</t>
  </si>
  <si>
    <t>106-108</t>
  </si>
  <si>
    <t>155-166</t>
  </si>
  <si>
    <t>156-165</t>
  </si>
  <si>
    <t>167-180</t>
  </si>
  <si>
    <t>167-171</t>
  </si>
  <si>
    <t>171-180</t>
  </si>
  <si>
    <t>181-188</t>
  </si>
  <si>
    <t>181-185</t>
  </si>
  <si>
    <t>187-188</t>
  </si>
  <si>
    <t>189-206</t>
  </si>
  <si>
    <t>189-196</t>
  </si>
  <si>
    <t>196-203</t>
  </si>
  <si>
    <t>204-205</t>
  </si>
  <si>
    <t>206</t>
  </si>
  <si>
    <t>207-212</t>
  </si>
  <si>
    <t>207-210</t>
  </si>
  <si>
    <t>211-212</t>
  </si>
  <si>
    <t>213-216</t>
  </si>
  <si>
    <t>217-219</t>
  </si>
  <si>
    <t>Расходы произведены на проведение: конкурса "Педагог года - 2022". Победителями стали: учитель года - Быкова О.А. (МБОУ СОШ № 19), воспитатель года - Камерина Е.А. ( МБДОУ № 75), классный руководитель - Лехнор О.А. (МБОУ МЛГ №33), а также выплачена стипендия Главы городского округа Мытищи лучшим учащимся; "Виват знания", педагогической конференции, "День знаний", "День учителя".</t>
  </si>
  <si>
    <t>Путевками в организации отдыха детей и оздоровления детей, расположенные на территории Черноморского побережья Республики Крым, обеспечен 131 ребенок, находящийся в трудной жизненной ситуации.</t>
  </si>
  <si>
    <t>С 1 января 2022 года предоставлены субсидии на оплату труда и начисления на оплату труда педагогическим работникам дополнительного образования детей за напряженный труд в размере 5,0 тыс. руб. Произведены фактические расходы за январь-август текущего года (220 чел.).</t>
  </si>
  <si>
    <t>Сформирован список участников Подпрограммы для оплаты компенсации в 2022 году по городскому округу Мытищи. Министерством жилищной политики Московской области утвержден Сводный список участников Подпрограммы  для оплаты компенсации в 2022 году. По условиям Подпрограммы, компенсация участнику Подпрограммы будет  предоставлена в декабре               2022 года.</t>
  </si>
  <si>
    <t>Продолжение п.п. 2.1</t>
  </si>
  <si>
    <t xml:space="preserve">Мероприятие 03.02. 
Обеспечение утверждения администрацией муниципального образования Московской области  проекта Правил землепользования и застройки городского округа (внесение изменений в Правила землепользования и застройки городского округа) </t>
  </si>
  <si>
    <t>Продолжение п.п. 2.2</t>
  </si>
  <si>
    <t xml:space="preserve">Мероприятие 04.02. Обеспечение рассмотрения представительными органами местного самоуправления муниципального </t>
  </si>
  <si>
    <t>образования Московской области  проекта нормативов градостроительного проектирования  городского округа (внесение изменений в нормативы градостроительного проектирования)</t>
  </si>
  <si>
    <t xml:space="preserve">Выполнение мероприятия планируется по итогам согласования проекта внесения изменений с Мытищинской </t>
  </si>
  <si>
    <t>городской прокуратурой в 4-ом квартале 2022 года.</t>
  </si>
  <si>
    <t>47-49</t>
  </si>
  <si>
    <t>"16" 11.2022 № 5315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</si>
</sst>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 _₽_-;\-* #,##0.00\ _₽_-;_-* &quot;-&quot;??\ _₽_-;_-@_-"/>
    <numFmt numFmtId="164" formatCode="_-* #,##0.00&quot;р.&quot;_-;\-* #,##0.00&quot;р.&quot;_-;_-* &quot;-&quot;??&quot;р.&quot;_-;_-@_-"/>
    <numFmt numFmtId="165" formatCode="_-* #,##0.00_р_._-;\-* #,##0.00_р_._-;_-* &quot;-&quot;??_р_._-;_-@_-"/>
    <numFmt numFmtId="166" formatCode="0.0"/>
    <numFmt numFmtId="167" formatCode="#,##0.0"/>
    <numFmt numFmtId="168" formatCode="_-* #,##0.00_р_._-;\-* #,##0.00_р_._-;_-* \-??_р_._-;_-@_-"/>
    <numFmt numFmtId="169" formatCode="_-* #,##0.00\ _₽_-;\-* #,##0.00\ _₽_-;_-* \-??\ _₽_-;_-@_-"/>
    <numFmt numFmtId="170" formatCode="#,##0.0_р_."/>
    <numFmt numFmtId="171" formatCode="#,##0.00_р_."/>
    <numFmt numFmtId="172" formatCode="#,##0.000"/>
    <numFmt numFmtId="173" formatCode="#,##0.0\ _₽"/>
    <numFmt numFmtId="174" formatCode="_-* #,##0.0\ _₽_-;\-* #,##0.0\ _₽_-;_-* &quot;-&quot;?\ _₽_-;_-@_-"/>
    <numFmt numFmtId="175" formatCode="#,##0.00;[Red]#,##0.00"/>
    <numFmt numFmtId="176" formatCode="#,##0.0_ ;\-#,##0.0\ "/>
  </numFmts>
  <fonts count="13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Cyr"/>
      <charset val="204"/>
    </font>
    <font>
      <b/>
      <sz val="14"/>
      <name val="Arial"/>
      <family val="2"/>
      <charset val="204"/>
    </font>
    <font>
      <sz val="14"/>
      <name val="Arial"/>
      <family val="2"/>
      <charset val="204"/>
    </font>
    <font>
      <sz val="10"/>
      <name val="Arial"/>
      <family val="2"/>
      <charset val="204"/>
    </font>
    <font>
      <b/>
      <sz val="14"/>
      <name val="Arial Cyr"/>
      <charset val="204"/>
    </font>
    <font>
      <i/>
      <sz val="14"/>
      <name val="Arial"/>
      <family val="2"/>
      <charset val="204"/>
    </font>
    <font>
      <sz val="14"/>
      <name val="Arial Cyr"/>
      <charset val="204"/>
    </font>
    <font>
      <sz val="11"/>
      <color indexed="8"/>
      <name val="Calibri"/>
      <family val="2"/>
      <charset val="204"/>
    </font>
    <font>
      <sz val="11"/>
      <color indexed="8"/>
      <name val="Calibri"/>
      <family val="2"/>
    </font>
    <font>
      <sz val="11"/>
      <color indexed="9"/>
      <name val="Calibri"/>
      <family val="2"/>
      <charset val="204"/>
    </font>
    <font>
      <sz val="11"/>
      <color indexed="9"/>
      <name val="Calibri"/>
      <family val="2"/>
    </font>
    <font>
      <sz val="11"/>
      <color indexed="62"/>
      <name val="Calibri"/>
      <family val="2"/>
      <charset val="204"/>
    </font>
    <font>
      <sz val="11"/>
      <color indexed="62"/>
      <name val="Calibri"/>
      <family val="2"/>
    </font>
    <font>
      <b/>
      <sz val="11"/>
      <color indexed="63"/>
      <name val="Calibri"/>
      <family val="2"/>
      <charset val="204"/>
    </font>
    <font>
      <b/>
      <sz val="11"/>
      <color indexed="63"/>
      <name val="Calibri"/>
      <family val="2"/>
    </font>
    <font>
      <b/>
      <sz val="11"/>
      <color indexed="52"/>
      <name val="Calibri"/>
      <family val="2"/>
      <charset val="204"/>
    </font>
    <font>
      <b/>
      <sz val="11"/>
      <color indexed="52"/>
      <name val="Calibri"/>
      <family val="2"/>
    </font>
    <font>
      <u/>
      <sz val="7"/>
      <color theme="10"/>
      <name val="Arial Cyr"/>
      <charset val="204"/>
    </font>
    <font>
      <u/>
      <sz val="7"/>
      <color indexed="39"/>
      <name val="Arial Cyr"/>
      <charset val="204"/>
    </font>
    <font>
      <b/>
      <sz val="15"/>
      <color indexed="56"/>
      <name val="Calibri"/>
      <family val="2"/>
      <charset val="204"/>
    </font>
    <font>
      <b/>
      <sz val="15"/>
      <color indexed="56"/>
      <name val="Calibri"/>
      <family val="2"/>
    </font>
    <font>
      <b/>
      <sz val="13"/>
      <color indexed="56"/>
      <name val="Calibri"/>
      <family val="2"/>
      <charset val="204"/>
    </font>
    <font>
      <b/>
      <sz val="13"/>
      <color indexed="56"/>
      <name val="Calibri"/>
      <family val="2"/>
    </font>
    <font>
      <b/>
      <sz val="11"/>
      <color indexed="56"/>
      <name val="Calibri"/>
      <family val="2"/>
      <charset val="204"/>
    </font>
    <font>
      <b/>
      <sz val="11"/>
      <color indexed="56"/>
      <name val="Calibri"/>
      <family val="2"/>
    </font>
    <font>
      <b/>
      <sz val="11"/>
      <color indexed="8"/>
      <name val="Calibri"/>
      <family val="2"/>
      <charset val="204"/>
    </font>
    <font>
      <b/>
      <sz val="11"/>
      <color indexed="8"/>
      <name val="Calibri"/>
      <family val="2"/>
    </font>
    <font>
      <b/>
      <sz val="11"/>
      <color indexed="9"/>
      <name val="Calibri"/>
      <family val="2"/>
      <charset val="204"/>
    </font>
    <font>
      <b/>
      <sz val="11"/>
      <color indexed="9"/>
      <name val="Calibri"/>
      <family val="2"/>
    </font>
    <font>
      <b/>
      <sz val="18"/>
      <color indexed="56"/>
      <name val="Cambria"/>
      <family val="2"/>
      <charset val="204"/>
    </font>
    <font>
      <b/>
      <sz val="18"/>
      <color indexed="56"/>
      <name val="Cambria"/>
      <family val="2"/>
    </font>
    <font>
      <sz val="11"/>
      <color indexed="60"/>
      <name val="Calibri"/>
      <family val="2"/>
      <charset val="204"/>
    </font>
    <font>
      <sz val="11"/>
      <color indexed="60"/>
      <name val="Calibri"/>
      <family val="2"/>
    </font>
    <font>
      <sz val="10"/>
      <name val="Arial"/>
      <family val="2"/>
    </font>
    <font>
      <sz val="10"/>
      <color theme="1"/>
      <name val="Arial"/>
      <family val="2"/>
    </font>
    <font>
      <sz val="11"/>
      <color theme="1"/>
      <name val="Arial"/>
      <family val="2"/>
      <charset val="204"/>
    </font>
    <font>
      <sz val="11"/>
      <color indexed="8"/>
      <name val="Arial"/>
      <family val="2"/>
      <charset val="204"/>
    </font>
    <font>
      <sz val="12"/>
      <name val="Arial"/>
      <family val="2"/>
    </font>
    <font>
      <sz val="12"/>
      <name val="Arial"/>
      <family val="2"/>
      <charset val="204"/>
    </font>
    <font>
      <sz val="12"/>
      <color theme="1"/>
      <name val="Arial"/>
      <family val="2"/>
      <charset val="204"/>
    </font>
    <font>
      <sz val="12"/>
      <color theme="1"/>
      <name val="Arial"/>
      <family val="2"/>
    </font>
    <font>
      <sz val="12"/>
      <color indexed="8"/>
      <name val="Arial"/>
      <family val="2"/>
      <charset val="204"/>
    </font>
    <font>
      <sz val="11"/>
      <color indexed="18"/>
      <name val="Calibri"/>
      <family val="2"/>
      <charset val="204"/>
    </font>
    <font>
      <sz val="11"/>
      <color indexed="18"/>
      <name val="Calibri"/>
      <family val="2"/>
    </font>
    <font>
      <sz val="9"/>
      <name val="Arial"/>
      <family val="2"/>
      <charset val="204"/>
    </font>
    <font>
      <sz val="10"/>
      <color indexed="8"/>
      <name val="Arial"/>
      <family val="2"/>
      <charset val="204"/>
    </font>
    <font>
      <sz val="10"/>
      <color indexed="8"/>
      <name val="Arial"/>
      <family val="2"/>
    </font>
    <font>
      <sz val="10"/>
      <name val="Arial Cyr"/>
      <family val="2"/>
      <charset val="204"/>
    </font>
    <font>
      <sz val="9"/>
      <name val="Arial"/>
      <family val="2"/>
    </font>
    <font>
      <sz val="9"/>
      <color theme="1"/>
      <name val="Calibri"/>
      <family val="2"/>
      <charset val="204"/>
      <scheme val="minor"/>
    </font>
    <font>
      <sz val="11"/>
      <color indexed="20"/>
      <name val="Calibri"/>
      <family val="2"/>
      <charset val="204"/>
    </font>
    <font>
      <sz val="11"/>
      <color indexed="20"/>
      <name val="Calibri"/>
      <family val="2"/>
    </font>
    <font>
      <i/>
      <sz val="11"/>
      <color indexed="23"/>
      <name val="Calibri"/>
      <family val="2"/>
      <charset val="204"/>
    </font>
    <font>
      <i/>
      <sz val="11"/>
      <color indexed="23"/>
      <name val="Calibri"/>
      <family val="2"/>
    </font>
    <font>
      <sz val="11"/>
      <color indexed="52"/>
      <name val="Calibri"/>
      <family val="2"/>
      <charset val="204"/>
    </font>
    <font>
      <sz val="11"/>
      <color indexed="52"/>
      <name val="Calibri"/>
      <family val="2"/>
    </font>
    <font>
      <sz val="11"/>
      <color indexed="10"/>
      <name val="Calibri"/>
      <family val="2"/>
      <charset val="204"/>
    </font>
    <font>
      <sz val="11"/>
      <color indexed="10"/>
      <name val="Calibri"/>
      <family val="2"/>
    </font>
    <font>
      <sz val="11"/>
      <color indexed="17"/>
      <name val="Calibri"/>
      <family val="2"/>
    </font>
    <font>
      <sz val="11"/>
      <color indexed="17"/>
      <name val="Calibri"/>
      <family val="2"/>
      <charset val="204"/>
    </font>
    <font>
      <sz val="11"/>
      <color rgb="FF006100"/>
      <name val="Calibri"/>
      <family val="2"/>
      <scheme val="minor"/>
    </font>
    <font>
      <b/>
      <i/>
      <sz val="14"/>
      <name val="Arial"/>
      <family val="2"/>
      <charset val="204"/>
    </font>
    <font>
      <sz val="14"/>
      <color indexed="8"/>
      <name val="Arial"/>
      <family val="2"/>
      <charset val="204"/>
    </font>
    <font>
      <sz val="14"/>
      <name val="Arial"/>
      <family val="2"/>
    </font>
    <font>
      <i/>
      <sz val="14"/>
      <color indexed="8"/>
      <name val="Arial"/>
      <family val="2"/>
      <charset val="204"/>
    </font>
    <font>
      <sz val="14"/>
      <color theme="1"/>
      <name val="Arial"/>
      <family val="2"/>
      <charset val="204"/>
    </font>
    <font>
      <b/>
      <sz val="14"/>
      <color theme="1"/>
      <name val="Arial"/>
      <family val="2"/>
      <charset val="204"/>
    </font>
    <font>
      <sz val="14"/>
      <name val="Calibri"/>
      <family val="2"/>
    </font>
    <font>
      <b/>
      <sz val="14"/>
      <name val="Calibri"/>
      <family val="2"/>
    </font>
    <font>
      <i/>
      <sz val="14"/>
      <name val="Calibri"/>
      <family val="2"/>
    </font>
    <font>
      <b/>
      <sz val="10"/>
      <name val="Arial"/>
      <family val="2"/>
      <charset val="204"/>
    </font>
    <font>
      <b/>
      <sz val="14"/>
      <name val="Arial"/>
      <family val="2"/>
    </font>
    <font>
      <b/>
      <i/>
      <sz val="14"/>
      <name val="Arial"/>
      <family val="2"/>
    </font>
    <font>
      <sz val="14"/>
      <color rgb="FF000000"/>
      <name val="Arial"/>
      <family val="2"/>
      <charset val="204"/>
    </font>
    <font>
      <sz val="14"/>
      <color indexed="18"/>
      <name val="Calibri"/>
      <family val="2"/>
      <charset val="204"/>
    </font>
    <font>
      <sz val="14"/>
      <name val="Arial"/>
      <family val="2"/>
      <charset val="1"/>
    </font>
    <font>
      <sz val="14"/>
      <color indexed="18"/>
      <name val="Calibri"/>
      <family val="2"/>
    </font>
    <font>
      <sz val="14"/>
      <name val="Calibri"/>
      <family val="2"/>
      <charset val="204"/>
    </font>
    <font>
      <sz val="14"/>
      <color indexed="18"/>
      <name val="Arial"/>
      <family val="2"/>
      <charset val="204"/>
    </font>
    <font>
      <sz val="14"/>
      <color rgb="FFFF0000"/>
      <name val="Arial"/>
      <family val="2"/>
      <charset val="204"/>
    </font>
    <font>
      <sz val="10"/>
      <color theme="1"/>
      <name val="Calibri"/>
      <family val="2"/>
      <charset val="204"/>
      <scheme val="minor"/>
    </font>
    <font>
      <b/>
      <sz val="11"/>
      <color theme="1"/>
      <name val="Calibri"/>
      <family val="2"/>
      <charset val="204"/>
      <scheme val="minor"/>
    </font>
    <font>
      <sz val="11"/>
      <color rgb="FF006100"/>
      <name val="Arial"/>
      <family val="2"/>
      <charset val="204"/>
    </font>
    <font>
      <sz val="18"/>
      <color theme="1"/>
      <name val="Calibri"/>
      <family val="2"/>
      <charset val="204"/>
      <scheme val="minor"/>
    </font>
    <font>
      <sz val="24"/>
      <color theme="1"/>
      <name val="Calibri"/>
      <family val="2"/>
      <charset val="204"/>
      <scheme val="minor"/>
    </font>
    <font>
      <sz val="16"/>
      <color theme="1"/>
      <name val="Calibri"/>
      <family val="2"/>
      <charset val="204"/>
      <scheme val="minor"/>
    </font>
    <font>
      <sz val="14"/>
      <color theme="1"/>
      <name val="Calibri"/>
      <family val="2"/>
      <charset val="204"/>
      <scheme val="minor"/>
    </font>
    <font>
      <sz val="26"/>
      <name val="Calibri"/>
      <family val="2"/>
    </font>
    <font>
      <b/>
      <i/>
      <sz val="14"/>
      <name val="Times New Roman"/>
      <family val="1"/>
      <charset val="204"/>
    </font>
    <font>
      <b/>
      <sz val="14"/>
      <name val="Times New Roman"/>
      <family val="1"/>
      <charset val="204"/>
    </font>
    <font>
      <i/>
      <sz val="14"/>
      <name val="Times New Roman"/>
      <family val="1"/>
      <charset val="204"/>
    </font>
    <font>
      <i/>
      <sz val="14"/>
      <color rgb="FF000000"/>
      <name val="Times New Roman"/>
      <family val="1"/>
      <charset val="204"/>
    </font>
    <font>
      <sz val="14"/>
      <name val="Times New Roman"/>
      <family val="1"/>
      <charset val="204"/>
    </font>
    <font>
      <b/>
      <sz val="14"/>
      <color indexed="8"/>
      <name val="Times New Roman"/>
      <family val="1"/>
      <charset val="204"/>
    </font>
    <font>
      <sz val="14"/>
      <color indexed="8"/>
      <name val="Times New Roman"/>
      <family val="1"/>
      <charset val="204"/>
    </font>
    <font>
      <b/>
      <sz val="14"/>
      <color rgb="FF000000"/>
      <name val="Times New Roman"/>
      <family val="1"/>
      <charset val="204"/>
    </font>
    <font>
      <sz val="14"/>
      <color rgb="FF000000"/>
      <name val="Times New Roman"/>
      <family val="1"/>
      <charset val="204"/>
    </font>
    <font>
      <sz val="14"/>
      <color theme="1"/>
      <name val="Times New Roman"/>
      <family val="1"/>
      <charset val="204"/>
    </font>
    <font>
      <sz val="14"/>
      <color theme="1" tint="4.9989318521683403E-2"/>
      <name val="Times New Roman"/>
      <family val="1"/>
      <charset val="204"/>
    </font>
    <font>
      <b/>
      <sz val="14"/>
      <color theme="1"/>
      <name val="Times New Roman"/>
      <family val="1"/>
      <charset val="204"/>
    </font>
    <font>
      <b/>
      <sz val="14"/>
      <color rgb="FFFF0000"/>
      <name val="Times New Roman"/>
      <family val="1"/>
      <charset val="204"/>
    </font>
    <font>
      <sz val="14"/>
      <color rgb="FFFF0000"/>
      <name val="Times New Roman"/>
      <family val="1"/>
      <charset val="204"/>
    </font>
    <font>
      <b/>
      <i/>
      <sz val="14"/>
      <name val="Arial Cyr"/>
      <charset val="204"/>
    </font>
    <font>
      <sz val="14"/>
      <color indexed="18"/>
      <name val="Times New Roman"/>
      <family val="1"/>
      <charset val="204"/>
    </font>
    <font>
      <sz val="8"/>
      <name val="Calibri"/>
      <family val="2"/>
      <scheme val="minor"/>
    </font>
  </fonts>
  <fills count="29">
    <fill>
      <patternFill patternType="none"/>
    </fill>
    <fill>
      <patternFill patternType="gray125"/>
    </fill>
    <fill>
      <patternFill patternType="solid">
        <fgColor rgb="FFC6EFCE"/>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right style="thin">
        <color indexed="64"/>
      </right>
      <top/>
      <bottom style="thin">
        <color indexed="64"/>
      </bottom>
      <diagonal/>
    </border>
    <border>
      <left style="thin">
        <color indexed="64"/>
      </left>
      <right/>
      <top/>
      <bottom/>
      <diagonal/>
    </border>
  </borders>
  <cellStyleXfs count="1284">
    <xf numFmtId="0" fontId="0" fillId="0" borderId="0"/>
    <xf numFmtId="0" fontId="31" fillId="0" borderId="0"/>
    <xf numFmtId="0" fontId="34" fillId="0" borderId="0"/>
    <xf numFmtId="0" fontId="38" fillId="4" borderId="0" applyNumberFormat="0" applyBorder="0" applyAlignment="0" applyProtection="0"/>
    <xf numFmtId="0" fontId="38"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9"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9" fillId="12" borderId="0" applyNumberFormat="0" applyBorder="0" applyAlignment="0" applyProtection="0"/>
    <xf numFmtId="0" fontId="38" fillId="1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9"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9" fillId="13" borderId="0" applyNumberFormat="0" applyBorder="0" applyAlignment="0" applyProtection="0"/>
    <xf numFmtId="0" fontId="38" fillId="13"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0"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0"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0"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0"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0"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0"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0"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0" fillId="18" borderId="0" applyNumberFormat="0" applyBorder="0" applyAlignment="0" applyProtection="0"/>
    <xf numFmtId="0" fontId="41"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1" fillId="18"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0"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0" fillId="19" borderId="0" applyNumberFormat="0" applyBorder="0" applyAlignment="0" applyProtection="0"/>
    <xf numFmtId="0" fontId="41"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1" fillId="19"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0"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0" fillId="20" borderId="0" applyNumberFormat="0" applyBorder="0" applyAlignment="0" applyProtection="0"/>
    <xf numFmtId="0" fontId="41"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1" fillId="20"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0"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0" fillId="15" borderId="0" applyNumberFormat="0" applyBorder="0" applyAlignment="0" applyProtection="0"/>
    <xf numFmtId="0" fontId="41"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1" fillId="15"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0"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0" fillId="16" borderId="0" applyNumberFormat="0" applyBorder="0" applyAlignment="0" applyProtection="0"/>
    <xf numFmtId="0" fontId="41"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1" fillId="16"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0"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0" fillId="21" borderId="0" applyNumberFormat="0" applyBorder="0" applyAlignment="0" applyProtection="0"/>
    <xf numFmtId="0" fontId="41"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1" fillId="21" borderId="0" applyNumberFormat="0" applyBorder="0" applyAlignment="0" applyProtection="0"/>
    <xf numFmtId="0" fontId="42" fillId="9" borderId="2" applyNumberFormat="0" applyAlignment="0" applyProtection="0"/>
    <xf numFmtId="0" fontId="42" fillId="9" borderId="2" applyNumberFormat="0" applyAlignment="0" applyProtection="0"/>
    <xf numFmtId="0" fontId="43" fillId="9" borderId="2" applyNumberFormat="0" applyAlignment="0" applyProtection="0"/>
    <xf numFmtId="0" fontId="43" fillId="9" borderId="2" applyNumberFormat="0" applyAlignment="0" applyProtection="0"/>
    <xf numFmtId="0" fontId="43" fillId="9" borderId="2" applyNumberFormat="0" applyAlignment="0" applyProtection="0"/>
    <xf numFmtId="0" fontId="43" fillId="9" borderId="2" applyNumberFormat="0" applyAlignment="0" applyProtection="0"/>
    <xf numFmtId="0" fontId="43" fillId="9" borderId="2" applyNumberFormat="0" applyAlignment="0" applyProtection="0"/>
    <xf numFmtId="0" fontId="42" fillId="9" borderId="2" applyNumberFormat="0" applyAlignment="0" applyProtection="0"/>
    <xf numFmtId="0" fontId="42" fillId="9" borderId="2" applyNumberFormat="0" applyAlignment="0" applyProtection="0"/>
    <xf numFmtId="0" fontId="43" fillId="9" borderId="2" applyNumberFormat="0" applyAlignment="0" applyProtection="0"/>
    <xf numFmtId="0" fontId="43" fillId="9" borderId="2" applyNumberFormat="0" applyAlignment="0" applyProtection="0"/>
    <xf numFmtId="0" fontId="43" fillId="9" borderId="2" applyNumberFormat="0" applyAlignment="0" applyProtection="0"/>
    <xf numFmtId="0" fontId="42" fillId="9" borderId="2" applyNumberFormat="0" applyAlignment="0" applyProtection="0"/>
    <xf numFmtId="0" fontId="43" fillId="9" borderId="2" applyNumberFormat="0" applyAlignment="0" applyProtection="0"/>
    <xf numFmtId="0" fontId="43" fillId="9" borderId="2" applyNumberFormat="0" applyAlignment="0" applyProtection="0"/>
    <xf numFmtId="0" fontId="44" fillId="22" borderId="3" applyNumberFormat="0" applyAlignment="0" applyProtection="0"/>
    <xf numFmtId="0" fontId="44" fillId="22" borderId="3" applyNumberFormat="0" applyAlignment="0" applyProtection="0"/>
    <xf numFmtId="0" fontId="45" fillId="22" borderId="3" applyNumberFormat="0" applyAlignment="0" applyProtection="0"/>
    <xf numFmtId="0" fontId="45" fillId="22" borderId="3" applyNumberFormat="0" applyAlignment="0" applyProtection="0"/>
    <xf numFmtId="0" fontId="45" fillId="22" borderId="3" applyNumberFormat="0" applyAlignment="0" applyProtection="0"/>
    <xf numFmtId="0" fontId="45" fillId="22" borderId="3" applyNumberFormat="0" applyAlignment="0" applyProtection="0"/>
    <xf numFmtId="0" fontId="45" fillId="22" borderId="3" applyNumberFormat="0" applyAlignment="0" applyProtection="0"/>
    <xf numFmtId="0" fontId="44" fillId="22" borderId="3" applyNumberFormat="0" applyAlignment="0" applyProtection="0"/>
    <xf numFmtId="0" fontId="44" fillId="22" borderId="3" applyNumberFormat="0" applyAlignment="0" applyProtection="0"/>
    <xf numFmtId="0" fontId="45" fillId="22" borderId="3" applyNumberFormat="0" applyAlignment="0" applyProtection="0"/>
    <xf numFmtId="0" fontId="45" fillId="22" borderId="3" applyNumberFormat="0" applyAlignment="0" applyProtection="0"/>
    <xf numFmtId="0" fontId="45" fillId="22" borderId="3" applyNumberFormat="0" applyAlignment="0" applyProtection="0"/>
    <xf numFmtId="0" fontId="44" fillId="22" borderId="3" applyNumberFormat="0" applyAlignment="0" applyProtection="0"/>
    <xf numFmtId="0" fontId="45" fillId="22" borderId="3" applyNumberFormat="0" applyAlignment="0" applyProtection="0"/>
    <xf numFmtId="0" fontId="45" fillId="22" borderId="3" applyNumberFormat="0" applyAlignment="0" applyProtection="0"/>
    <xf numFmtId="0" fontId="44" fillId="22" borderId="3" applyNumberFormat="0" applyAlignment="0" applyProtection="0"/>
    <xf numFmtId="0" fontId="45" fillId="22" borderId="3" applyNumberFormat="0" applyAlignment="0" applyProtection="0"/>
    <xf numFmtId="0" fontId="44" fillId="22" borderId="3" applyNumberFormat="0" applyAlignment="0" applyProtection="0"/>
    <xf numFmtId="0" fontId="44" fillId="22" borderId="3" applyNumberFormat="0" applyAlignment="0" applyProtection="0"/>
    <xf numFmtId="0" fontId="44" fillId="22" borderId="3" applyNumberFormat="0" applyAlignment="0" applyProtection="0"/>
    <xf numFmtId="0" fontId="45" fillId="22" borderId="3" applyNumberFormat="0" applyAlignment="0" applyProtection="0"/>
    <xf numFmtId="0" fontId="46" fillId="22" borderId="2" applyNumberFormat="0" applyAlignment="0" applyProtection="0"/>
    <xf numFmtId="0" fontId="46" fillId="22" borderId="2" applyNumberFormat="0" applyAlignment="0" applyProtection="0"/>
    <xf numFmtId="0" fontId="47" fillId="22" borderId="2" applyNumberFormat="0" applyAlignment="0" applyProtection="0"/>
    <xf numFmtId="0" fontId="47" fillId="22" borderId="2" applyNumberFormat="0" applyAlignment="0" applyProtection="0"/>
    <xf numFmtId="0" fontId="47" fillId="22" borderId="2" applyNumberFormat="0" applyAlignment="0" applyProtection="0"/>
    <xf numFmtId="0" fontId="47" fillId="22" borderId="2" applyNumberFormat="0" applyAlignment="0" applyProtection="0"/>
    <xf numFmtId="0" fontId="47" fillId="22" borderId="2" applyNumberFormat="0" applyAlignment="0" applyProtection="0"/>
    <xf numFmtId="0" fontId="46" fillId="22" borderId="2" applyNumberFormat="0" applyAlignment="0" applyProtection="0"/>
    <xf numFmtId="0" fontId="46" fillId="22" borderId="2" applyNumberFormat="0" applyAlignment="0" applyProtection="0"/>
    <xf numFmtId="0" fontId="47" fillId="22" borderId="2" applyNumberFormat="0" applyAlignment="0" applyProtection="0"/>
    <xf numFmtId="0" fontId="47" fillId="22" borderId="2" applyNumberFormat="0" applyAlignment="0" applyProtection="0"/>
    <xf numFmtId="0" fontId="47" fillId="22" borderId="2" applyNumberFormat="0" applyAlignment="0" applyProtection="0"/>
    <xf numFmtId="0" fontId="46" fillId="22" borderId="2" applyNumberFormat="0" applyAlignment="0" applyProtection="0"/>
    <xf numFmtId="0" fontId="47" fillId="22" borderId="2" applyNumberFormat="0" applyAlignment="0" applyProtection="0"/>
    <xf numFmtId="0" fontId="47" fillId="22" borderId="2" applyNumberFormat="0" applyAlignment="0" applyProtection="0"/>
    <xf numFmtId="0" fontId="46" fillId="22" borderId="2" applyNumberFormat="0" applyAlignment="0" applyProtection="0"/>
    <xf numFmtId="0" fontId="47" fillId="22" borderId="2" applyNumberFormat="0" applyAlignment="0" applyProtection="0"/>
    <xf numFmtId="0" fontId="46" fillId="22" borderId="2" applyNumberFormat="0" applyAlignment="0" applyProtection="0"/>
    <xf numFmtId="0" fontId="46" fillId="22" borderId="2" applyNumberFormat="0" applyAlignment="0" applyProtection="0"/>
    <xf numFmtId="0" fontId="46" fillId="22" borderId="2" applyNumberFormat="0" applyAlignment="0" applyProtection="0"/>
    <xf numFmtId="0" fontId="47" fillId="22" borderId="2" applyNumberFormat="0" applyAlignment="0" applyProtection="0"/>
    <xf numFmtId="0" fontId="4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1" fillId="0" borderId="0" applyFont="0" applyFill="0" applyBorder="0" applyAlignment="0" applyProtection="0"/>
    <xf numFmtId="0" fontId="50" fillId="0" borderId="4" applyNumberFormat="0" applyFill="0" applyAlignment="0" applyProtection="0"/>
    <xf numFmtId="0" fontId="50"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0"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0" fillId="0" borderId="4" applyNumberFormat="0" applyFill="0" applyAlignment="0" applyProtection="0"/>
    <xf numFmtId="0" fontId="51"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1" fillId="0" borderId="4"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3" fillId="0" borderId="5" applyNumberFormat="0" applyFill="0" applyAlignment="0" applyProtection="0"/>
    <xf numFmtId="0" fontId="53" fillId="0" borderId="5" applyNumberFormat="0" applyFill="0" applyAlignment="0" applyProtection="0"/>
    <xf numFmtId="0" fontId="53" fillId="0" borderId="5" applyNumberFormat="0" applyFill="0" applyAlignment="0" applyProtection="0"/>
    <xf numFmtId="0" fontId="53" fillId="0" borderId="5" applyNumberFormat="0" applyFill="0" applyAlignment="0" applyProtection="0"/>
    <xf numFmtId="0" fontId="53"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3" fillId="0" borderId="5" applyNumberFormat="0" applyFill="0" applyAlignment="0" applyProtection="0"/>
    <xf numFmtId="0" fontId="53" fillId="0" borderId="5" applyNumberFormat="0" applyFill="0" applyAlignment="0" applyProtection="0"/>
    <xf numFmtId="0" fontId="53" fillId="0" borderId="5" applyNumberFormat="0" applyFill="0" applyAlignment="0" applyProtection="0"/>
    <xf numFmtId="0" fontId="52" fillId="0" borderId="5" applyNumberFormat="0" applyFill="0" applyAlignment="0" applyProtection="0"/>
    <xf numFmtId="0" fontId="53" fillId="0" borderId="5" applyNumberFormat="0" applyFill="0" applyAlignment="0" applyProtection="0"/>
    <xf numFmtId="0" fontId="53" fillId="0" borderId="5" applyNumberFormat="0" applyFill="0" applyAlignment="0" applyProtection="0"/>
    <xf numFmtId="0" fontId="52" fillId="0" borderId="5" applyNumberFormat="0" applyFill="0" applyAlignment="0" applyProtection="0"/>
    <xf numFmtId="0" fontId="53"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2" fillId="0" borderId="5" applyNumberFormat="0" applyFill="0" applyAlignment="0" applyProtection="0"/>
    <xf numFmtId="0" fontId="53" fillId="0" borderId="5"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4"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4" fillId="0" borderId="6" applyNumberFormat="0" applyFill="0" applyAlignment="0" applyProtection="0"/>
    <xf numFmtId="0" fontId="55"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4" fillId="0" borderId="6" applyNumberFormat="0" applyFill="0" applyAlignment="0" applyProtection="0"/>
    <xf numFmtId="0" fontId="55" fillId="0" borderId="6"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7" applyNumberFormat="0" applyFill="0" applyAlignment="0" applyProtection="0"/>
    <xf numFmtId="0" fontId="5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6" fillId="0" borderId="7" applyNumberFormat="0" applyFill="0" applyAlignment="0" applyProtection="0"/>
    <xf numFmtId="0" fontId="57"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6" fillId="0" borderId="7" applyNumberFormat="0" applyFill="0" applyAlignment="0" applyProtection="0"/>
    <xf numFmtId="0" fontId="57" fillId="0" borderId="7" applyNumberFormat="0" applyFill="0" applyAlignment="0" applyProtection="0"/>
    <xf numFmtId="0" fontId="58" fillId="23" borderId="8" applyNumberFormat="0" applyAlignment="0" applyProtection="0"/>
    <xf numFmtId="0" fontId="58"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8" fillId="23" borderId="8" applyNumberFormat="0" applyAlignment="0" applyProtection="0"/>
    <xf numFmtId="0" fontId="58" fillId="23" borderId="8" applyNumberFormat="0" applyAlignment="0" applyProtection="0"/>
    <xf numFmtId="0" fontId="59" fillId="23" borderId="8" applyNumberFormat="0" applyAlignment="0" applyProtection="0"/>
    <xf numFmtId="0" fontId="59" fillId="23" borderId="8" applyNumberFormat="0" applyAlignment="0" applyProtection="0"/>
    <xf numFmtId="0" fontId="59" fillId="23" borderId="8" applyNumberFormat="0" applyAlignment="0" applyProtection="0"/>
    <xf numFmtId="0" fontId="58" fillId="23" borderId="8" applyNumberFormat="0" applyAlignment="0" applyProtection="0"/>
    <xf numFmtId="0" fontId="59" fillId="23" borderId="8" applyNumberFormat="0" applyAlignment="0" applyProtection="0"/>
    <xf numFmtId="0" fontId="59" fillId="23" borderId="8" applyNumberFormat="0" applyAlignment="0" applyProtection="0"/>
    <xf numFmtId="0" fontId="58" fillId="23" borderId="8" applyNumberFormat="0" applyAlignment="0" applyProtection="0"/>
    <xf numFmtId="0" fontId="59"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9" fillId="23" borderId="8" applyNumberFormat="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3" fillId="24" borderId="0" applyNumberFormat="0" applyBorder="0" applyAlignment="0" applyProtection="0"/>
    <xf numFmtId="0" fontId="31" fillId="0" borderId="0" applyAlignment="0"/>
    <xf numFmtId="0" fontId="31" fillId="0" borderId="0" applyAlignment="0"/>
    <xf numFmtId="0" fontId="34" fillId="0" borderId="0"/>
    <xf numFmtId="0" fontId="34" fillId="0" borderId="0"/>
    <xf numFmtId="0" fontId="34" fillId="0" borderId="0"/>
    <xf numFmtId="0" fontId="34" fillId="0" borderId="0"/>
    <xf numFmtId="0" fontId="34" fillId="0" borderId="0"/>
    <xf numFmtId="0" fontId="64" fillId="0" borderId="0"/>
    <xf numFmtId="0" fontId="34" fillId="0" borderId="0"/>
    <xf numFmtId="0" fontId="65" fillId="0" borderId="0"/>
    <xf numFmtId="0" fontId="34" fillId="0" borderId="0"/>
    <xf numFmtId="0" fontId="34" fillId="0" borderId="0"/>
    <xf numFmtId="0" fontId="34" fillId="0" borderId="0"/>
    <xf numFmtId="0" fontId="34" fillId="0" borderId="0"/>
    <xf numFmtId="0" fontId="34" fillId="0" borderId="0">
      <protection locked="0"/>
    </xf>
    <xf numFmtId="0" fontId="34" fillId="0" borderId="0">
      <protection locked="0"/>
    </xf>
    <xf numFmtId="0" fontId="64" fillId="0" borderId="0">
      <protection locked="0"/>
    </xf>
    <xf numFmtId="0" fontId="34" fillId="0" borderId="0">
      <protection locked="0"/>
    </xf>
    <xf numFmtId="0" fontId="34" fillId="0" borderId="0">
      <protection locked="0"/>
    </xf>
    <xf numFmtId="0" fontId="66" fillId="0" borderId="0"/>
    <xf numFmtId="0" fontId="67" fillId="0" borderId="0"/>
    <xf numFmtId="0" fontId="34" fillId="0" borderId="0">
      <protection locked="0"/>
    </xf>
    <xf numFmtId="0" fontId="34" fillId="0" borderId="0">
      <protection locked="0"/>
    </xf>
    <xf numFmtId="0" fontId="29" fillId="0" borderId="0"/>
    <xf numFmtId="0" fontId="30" fillId="0" borderId="0"/>
    <xf numFmtId="0" fontId="67" fillId="0" borderId="0"/>
    <xf numFmtId="0" fontId="66"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9" fillId="0" borderId="0"/>
    <xf numFmtId="0" fontId="30" fillId="0" borderId="0"/>
    <xf numFmtId="0" fontId="66" fillId="0" borderId="0"/>
    <xf numFmtId="0" fontId="66" fillId="0" borderId="0"/>
    <xf numFmtId="0" fontId="39" fillId="0" borderId="0"/>
    <xf numFmtId="0" fontId="68" fillId="0" borderId="0"/>
    <xf numFmtId="0" fontId="69" fillId="0" borderId="0"/>
    <xf numFmtId="0" fontId="69" fillId="0" borderId="0"/>
    <xf numFmtId="0" fontId="34" fillId="0" borderId="0">
      <protection locked="0"/>
    </xf>
    <xf numFmtId="0" fontId="34" fillId="0" borderId="0">
      <protection locked="0"/>
    </xf>
    <xf numFmtId="0" fontId="64" fillId="0" borderId="0">
      <protection locked="0"/>
    </xf>
    <xf numFmtId="0" fontId="34" fillId="0" borderId="0">
      <protection locked="0"/>
    </xf>
    <xf numFmtId="0" fontId="34" fillId="0" borderId="0">
      <protection locked="0"/>
    </xf>
    <xf numFmtId="0" fontId="34" fillId="0" borderId="0">
      <protection locked="0"/>
    </xf>
    <xf numFmtId="0" fontId="64" fillId="0" borderId="0">
      <protection locked="0"/>
    </xf>
    <xf numFmtId="0" fontId="34" fillId="0" borderId="0">
      <protection locked="0"/>
    </xf>
    <xf numFmtId="0" fontId="31" fillId="0" borderId="0"/>
    <xf numFmtId="0" fontId="70" fillId="0" borderId="0"/>
    <xf numFmtId="0" fontId="70" fillId="0" borderId="0"/>
    <xf numFmtId="0" fontId="71" fillId="0" borderId="0"/>
    <xf numFmtId="0" fontId="72" fillId="0" borderId="0"/>
    <xf numFmtId="0" fontId="30" fillId="0" borderId="0"/>
    <xf numFmtId="0" fontId="73" fillId="0" borderId="0"/>
    <xf numFmtId="0" fontId="74" fillId="0" borderId="0"/>
    <xf numFmtId="0" fontId="30" fillId="0" borderId="0"/>
    <xf numFmtId="0" fontId="74" fillId="0" borderId="0"/>
    <xf numFmtId="0" fontId="30" fillId="0" borderId="0"/>
    <xf numFmtId="0" fontId="29" fillId="0" borderId="0"/>
    <xf numFmtId="0" fontId="29" fillId="0" borderId="0"/>
    <xf numFmtId="0" fontId="30" fillId="0" borderId="0"/>
    <xf numFmtId="0" fontId="29" fillId="0" borderId="0"/>
    <xf numFmtId="0" fontId="39" fillId="0" borderId="0"/>
    <xf numFmtId="0" fontId="30" fillId="0" borderId="0"/>
    <xf numFmtId="0" fontId="29" fillId="0" borderId="0"/>
    <xf numFmtId="0" fontId="39" fillId="0" borderId="0"/>
    <xf numFmtId="0" fontId="30" fillId="0" borderId="0"/>
    <xf numFmtId="0" fontId="38" fillId="0" borderId="0"/>
    <xf numFmtId="0" fontId="39" fillId="0" borderId="0"/>
    <xf numFmtId="0" fontId="75" fillId="0" borderId="0"/>
    <xf numFmtId="0" fontId="75" fillId="0" borderId="0"/>
    <xf numFmtId="0" fontId="34" fillId="0" borderId="0">
      <protection locked="0"/>
    </xf>
    <xf numFmtId="0" fontId="64" fillId="0" borderId="0">
      <protection locked="0"/>
    </xf>
    <xf numFmtId="0" fontId="34" fillId="0" borderId="0">
      <protection locked="0"/>
    </xf>
    <xf numFmtId="0" fontId="31" fillId="0" borderId="0"/>
    <xf numFmtId="0" fontId="34" fillId="0" borderId="0"/>
    <xf numFmtId="0" fontId="31" fillId="0" borderId="0"/>
    <xf numFmtId="0" fontId="34" fillId="0" borderId="0">
      <protection locked="0"/>
    </xf>
    <xf numFmtId="0" fontId="34" fillId="0" borderId="0">
      <protection locked="0"/>
    </xf>
    <xf numFmtId="0" fontId="6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64" fillId="0" borderId="0">
      <protection locked="0"/>
    </xf>
    <xf numFmtId="0" fontId="34" fillId="0" borderId="0">
      <protection locked="0"/>
    </xf>
    <xf numFmtId="0" fontId="76" fillId="0" borderId="0"/>
    <xf numFmtId="0" fontId="77" fillId="0" borderId="0"/>
    <xf numFmtId="0" fontId="76" fillId="0" borderId="0"/>
    <xf numFmtId="0" fontId="75" fillId="0" borderId="0"/>
    <xf numFmtId="0" fontId="73" fillId="0" borderId="0"/>
    <xf numFmtId="0" fontId="29" fillId="0" borderId="0"/>
    <xf numFmtId="0" fontId="31"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29" fillId="0" borderId="0"/>
    <xf numFmtId="0" fontId="29" fillId="0" borderId="0"/>
    <xf numFmtId="0" fontId="29" fillId="0" borderId="0"/>
    <xf numFmtId="0" fontId="39" fillId="0" borderId="0"/>
    <xf numFmtId="0" fontId="31" fillId="0" borderId="0"/>
    <xf numFmtId="0" fontId="69" fillId="0" borderId="0"/>
    <xf numFmtId="0" fontId="31" fillId="0" borderId="0"/>
    <xf numFmtId="0" fontId="78" fillId="0" borderId="0"/>
    <xf numFmtId="0" fontId="29" fillId="0" borderId="0"/>
    <xf numFmtId="0" fontId="31" fillId="0" borderId="0"/>
    <xf numFmtId="0" fontId="29" fillId="0" borderId="0"/>
    <xf numFmtId="0" fontId="31" fillId="0" borderId="0"/>
    <xf numFmtId="0" fontId="78" fillId="0" borderId="0"/>
    <xf numFmtId="0" fontId="31" fillId="0" borderId="0"/>
    <xf numFmtId="0" fontId="31" fillId="0" borderId="0"/>
    <xf numFmtId="0" fontId="31" fillId="0" borderId="0"/>
    <xf numFmtId="0" fontId="29" fillId="0" borderId="0"/>
    <xf numFmtId="0" fontId="29" fillId="0" borderId="0"/>
    <xf numFmtId="0" fontId="29" fillId="0" borderId="0"/>
    <xf numFmtId="0" fontId="29" fillId="0" borderId="0"/>
    <xf numFmtId="0" fontId="29" fillId="0" borderId="0"/>
    <xf numFmtId="0" fontId="75" fillId="0" borderId="0"/>
    <xf numFmtId="0" fontId="79" fillId="0" borderId="0"/>
    <xf numFmtId="0" fontId="75" fillId="0" borderId="0"/>
    <xf numFmtId="0" fontId="75" fillId="0" borderId="0"/>
    <xf numFmtId="0" fontId="34" fillId="0" borderId="0"/>
    <xf numFmtId="0" fontId="69" fillId="0" borderId="0"/>
    <xf numFmtId="0" fontId="31" fillId="0" borderId="0"/>
    <xf numFmtId="0" fontId="80"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applyAlignment="0"/>
    <xf numFmtId="0" fontId="68" fillId="0" borderId="0"/>
    <xf numFmtId="0" fontId="69" fillId="0" borderId="0"/>
    <xf numFmtId="0" fontId="69" fillId="0" borderId="0"/>
    <xf numFmtId="0" fontId="31" fillId="0" borderId="0" applyAlignment="0"/>
    <xf numFmtId="0" fontId="68" fillId="0" borderId="0"/>
    <xf numFmtId="0" fontId="69" fillId="0" borderId="0"/>
    <xf numFmtId="0" fontId="68" fillId="0" borderId="0"/>
    <xf numFmtId="0" fontId="69" fillId="0" borderId="0"/>
    <xf numFmtId="0" fontId="69" fillId="0" borderId="0"/>
    <xf numFmtId="0" fontId="31" fillId="0" borderId="0" applyAlignment="0"/>
    <xf numFmtId="0" fontId="69" fillId="0" borderId="0"/>
    <xf numFmtId="0" fontId="31" fillId="0" borderId="0" applyAlignment="0"/>
    <xf numFmtId="0" fontId="31" fillId="0" borderId="0" applyAlignment="0"/>
    <xf numFmtId="0" fontId="31" fillId="0" borderId="0" applyAlignment="0"/>
    <xf numFmtId="0" fontId="81" fillId="5" borderId="0" applyNumberFormat="0" applyBorder="0" applyAlignment="0" applyProtection="0"/>
    <xf numFmtId="0" fontId="81" fillId="5" borderId="0" applyNumberFormat="0" applyBorder="0" applyAlignment="0" applyProtection="0"/>
    <xf numFmtId="0" fontId="82" fillId="5" borderId="0" applyNumberFormat="0" applyBorder="0" applyAlignment="0" applyProtection="0"/>
    <xf numFmtId="0" fontId="82" fillId="5" borderId="0" applyNumberFormat="0" applyBorder="0" applyAlignment="0" applyProtection="0"/>
    <xf numFmtId="0" fontId="82" fillId="5" borderId="0" applyNumberFormat="0" applyBorder="0" applyAlignment="0" applyProtection="0"/>
    <xf numFmtId="0" fontId="82" fillId="5" borderId="0" applyNumberFormat="0" applyBorder="0" applyAlignment="0" applyProtection="0"/>
    <xf numFmtId="0" fontId="82"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2" fillId="5" borderId="0" applyNumberFormat="0" applyBorder="0" applyAlignment="0" applyProtection="0"/>
    <xf numFmtId="0" fontId="82" fillId="5" borderId="0" applyNumberFormat="0" applyBorder="0" applyAlignment="0" applyProtection="0"/>
    <xf numFmtId="0" fontId="82" fillId="5" borderId="0" applyNumberFormat="0" applyBorder="0" applyAlignment="0" applyProtection="0"/>
    <xf numFmtId="0" fontId="81" fillId="5" borderId="0" applyNumberFormat="0" applyBorder="0" applyAlignment="0" applyProtection="0"/>
    <xf numFmtId="0" fontId="82" fillId="5" borderId="0" applyNumberFormat="0" applyBorder="0" applyAlignment="0" applyProtection="0"/>
    <xf numFmtId="0" fontId="82" fillId="5" borderId="0" applyNumberFormat="0" applyBorder="0" applyAlignment="0" applyProtection="0"/>
    <xf numFmtId="0" fontId="81" fillId="5" borderId="0" applyNumberFormat="0" applyBorder="0" applyAlignment="0" applyProtection="0"/>
    <xf numFmtId="0" fontId="82"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2" fillId="5" borderId="0" applyNumberFormat="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31" fillId="25" borderId="9" applyNumberFormat="0" applyFont="0" applyAlignment="0" applyProtection="0"/>
    <xf numFmtId="0" fontId="31" fillId="25" borderId="9" applyNumberFormat="0" applyFont="0" applyAlignment="0" applyProtection="0"/>
    <xf numFmtId="0" fontId="31" fillId="25" borderId="9" applyNumberFormat="0" applyFont="0" applyAlignment="0" applyProtection="0"/>
    <xf numFmtId="9" fontId="3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8"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9" fillId="0" borderId="0" applyFont="0" applyFill="0" applyBorder="0" applyAlignment="0" applyProtection="0"/>
    <xf numFmtId="0" fontId="85" fillId="0" borderId="10" applyNumberFormat="0" applyFill="0" applyAlignment="0" applyProtection="0"/>
    <xf numFmtId="0" fontId="85" fillId="0" borderId="10" applyNumberFormat="0" applyFill="0" applyAlignment="0" applyProtection="0"/>
    <xf numFmtId="0" fontId="86" fillId="0" borderId="10" applyNumberFormat="0" applyFill="0" applyAlignment="0" applyProtection="0"/>
    <xf numFmtId="0" fontId="86" fillId="0" borderId="10" applyNumberFormat="0" applyFill="0" applyAlignment="0" applyProtection="0"/>
    <xf numFmtId="0" fontId="86" fillId="0" borderId="10" applyNumberFormat="0" applyFill="0" applyAlignment="0" applyProtection="0"/>
    <xf numFmtId="0" fontId="86" fillId="0" borderId="10" applyNumberFormat="0" applyFill="0" applyAlignment="0" applyProtection="0"/>
    <xf numFmtId="0" fontId="86"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6" fillId="0" borderId="10" applyNumberFormat="0" applyFill="0" applyAlignment="0" applyProtection="0"/>
    <xf numFmtId="0" fontId="86" fillId="0" borderId="10" applyNumberFormat="0" applyFill="0" applyAlignment="0" applyProtection="0"/>
    <xf numFmtId="0" fontId="86" fillId="0" borderId="10" applyNumberFormat="0" applyFill="0" applyAlignment="0" applyProtection="0"/>
    <xf numFmtId="0" fontId="85" fillId="0" borderId="10" applyNumberFormat="0" applyFill="0" applyAlignment="0" applyProtection="0"/>
    <xf numFmtId="0" fontId="86" fillId="0" borderId="10" applyNumberFormat="0" applyFill="0" applyAlignment="0" applyProtection="0"/>
    <xf numFmtId="0" fontId="86" fillId="0" borderId="10" applyNumberFormat="0" applyFill="0" applyAlignment="0" applyProtection="0"/>
    <xf numFmtId="0" fontId="85" fillId="0" borderId="10" applyNumberFormat="0" applyFill="0" applyAlignment="0" applyProtection="0"/>
    <xf numFmtId="0" fontId="86"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5" fillId="0" borderId="10" applyNumberFormat="0" applyFill="0" applyAlignment="0" applyProtection="0"/>
    <xf numFmtId="0" fontId="86" fillId="0" borderId="10"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165" fontId="31"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8" fontId="78" fillId="0" borderId="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5" fontId="30"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30" fillId="0" borderId="0" applyFont="0" applyFill="0" applyBorder="0" applyAlignment="0" applyProtection="0"/>
    <xf numFmtId="165" fontId="29" fillId="0" borderId="0" applyFont="0" applyFill="0" applyBorder="0" applyAlignment="0" applyProtection="0"/>
    <xf numFmtId="165" fontId="30" fillId="0" borderId="0" applyFont="0" applyFill="0" applyBorder="0" applyAlignment="0" applyProtection="0"/>
    <xf numFmtId="165" fontId="38" fillId="0" borderId="0" applyFont="0" applyFill="0" applyBorder="0" applyAlignment="0" applyProtection="0"/>
    <xf numFmtId="165" fontId="29" fillId="0" borderId="0" applyFont="0" applyFill="0" applyBorder="0" applyAlignment="0" applyProtection="0"/>
    <xf numFmtId="165" fontId="39" fillId="0" borderId="0" applyFont="0" applyFill="0" applyBorder="0" applyAlignment="0" applyProtection="0"/>
    <xf numFmtId="43" fontId="31" fillId="0" borderId="0" applyFont="0" applyFill="0" applyBorder="0" applyAlignment="0" applyProtection="0"/>
    <xf numFmtId="165" fontId="69" fillId="0" borderId="0" applyFont="0" applyFill="0" applyBorder="0" applyAlignment="0" applyProtection="0"/>
    <xf numFmtId="169" fontId="78" fillId="0" borderId="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3" fontId="29" fillId="0" borderId="0" applyFont="0" applyFill="0" applyBorder="0" applyAlignment="0" applyProtection="0"/>
    <xf numFmtId="0" fontId="89" fillId="6" borderId="0" applyNumberFormat="0" applyBorder="0" applyAlignment="0" applyProtection="0"/>
    <xf numFmtId="0" fontId="90" fillId="6" borderId="0" applyNumberFormat="0" applyBorder="0" applyAlignment="0" applyProtection="0"/>
    <xf numFmtId="0" fontId="90"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90" fillId="6" borderId="0" applyNumberFormat="0" applyBorder="0" applyAlignment="0" applyProtection="0"/>
    <xf numFmtId="0" fontId="90"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90"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90" fillId="6" borderId="0" applyNumberFormat="0" applyBorder="0" applyAlignment="0" applyProtection="0"/>
    <xf numFmtId="0" fontId="89" fillId="6" borderId="0" applyNumberFormat="0" applyBorder="0" applyAlignment="0" applyProtection="0"/>
    <xf numFmtId="0" fontId="91" fillId="2" borderId="0" applyNumberFormat="0" applyBorder="0" applyAlignment="0" applyProtection="0"/>
    <xf numFmtId="0" fontId="90" fillId="6" borderId="0" applyNumberFormat="0" applyBorder="0" applyAlignment="0" applyProtection="0"/>
    <xf numFmtId="0" fontId="90" fillId="6" borderId="0" applyNumberFormat="0" applyBorder="0" applyAlignment="0" applyProtection="0"/>
    <xf numFmtId="0" fontId="90" fillId="6" borderId="0" applyNumberFormat="0" applyBorder="0" applyAlignment="0" applyProtection="0"/>
    <xf numFmtId="0" fontId="28" fillId="0" borderId="0"/>
    <xf numFmtId="0" fontId="27" fillId="0" borderId="0"/>
    <xf numFmtId="0" fontId="26" fillId="0" borderId="0"/>
    <xf numFmtId="0" fontId="26" fillId="0" borderId="0"/>
    <xf numFmtId="0" fontId="25" fillId="0" borderId="0"/>
    <xf numFmtId="0" fontId="24" fillId="0" borderId="0"/>
    <xf numFmtId="0" fontId="24" fillId="0" borderId="0"/>
    <xf numFmtId="0" fontId="24" fillId="0" borderId="0"/>
    <xf numFmtId="0" fontId="24" fillId="0" borderId="0"/>
    <xf numFmtId="0" fontId="23" fillId="0" borderId="0"/>
    <xf numFmtId="0" fontId="23" fillId="0" borderId="0"/>
    <xf numFmtId="0" fontId="65" fillId="0" borderId="0"/>
    <xf numFmtId="0" fontId="23" fillId="0" borderId="0"/>
    <xf numFmtId="0" fontId="23" fillId="0" borderId="0"/>
    <xf numFmtId="164" fontId="39" fillId="0" borderId="0" applyFont="0" applyFill="0" applyBorder="0" applyAlignment="0" applyProtection="0"/>
    <xf numFmtId="164" fontId="39" fillId="0" borderId="0" applyFont="0" applyFill="0" applyBorder="0" applyAlignment="0" applyProtection="0"/>
    <xf numFmtId="0" fontId="30" fillId="0" borderId="0"/>
    <xf numFmtId="0" fontId="22" fillId="0" borderId="0"/>
    <xf numFmtId="0" fontId="22" fillId="0" borderId="0"/>
    <xf numFmtId="0" fontId="22" fillId="0" borderId="0"/>
    <xf numFmtId="0" fontId="22" fillId="0" borderId="0"/>
    <xf numFmtId="0" fontId="66" fillId="0" borderId="0"/>
    <xf numFmtId="0" fontId="66" fillId="0" borderId="0"/>
    <xf numFmtId="0" fontId="66" fillId="0" borderId="0"/>
    <xf numFmtId="0" fontId="6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6" fillId="0" borderId="0"/>
    <xf numFmtId="0" fontId="22" fillId="0" borderId="0"/>
    <xf numFmtId="0" fontId="66" fillId="0" borderId="0"/>
    <xf numFmtId="0" fontId="22" fillId="0" borderId="0"/>
    <xf numFmtId="0" fontId="22" fillId="0" borderId="0"/>
    <xf numFmtId="0" fontId="22" fillId="0" borderId="0"/>
    <xf numFmtId="0" fontId="22" fillId="0" borderId="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38" fillId="0" borderId="0" applyFont="0" applyFill="0" applyBorder="0" applyAlignment="0" applyProtection="0"/>
    <xf numFmtId="9"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67" fillId="0" borderId="0" applyFont="0" applyFill="0" applyBorder="0" applyAlignment="0" applyProtection="0"/>
    <xf numFmtId="165" fontId="38" fillId="0" borderId="0" applyFont="0" applyFill="0" applyBorder="0" applyAlignment="0" applyProtection="0"/>
    <xf numFmtId="0" fontId="113" fillId="2"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6" fillId="0" borderId="0"/>
    <xf numFmtId="0" fontId="16" fillId="0" borderId="0"/>
    <xf numFmtId="0" fontId="16" fillId="0" borderId="0"/>
    <xf numFmtId="0" fontId="15" fillId="0" borderId="0"/>
    <xf numFmtId="0" fontId="14"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0" fontId="9" fillId="0" borderId="0"/>
    <xf numFmtId="0" fontId="9" fillId="0" borderId="0"/>
    <xf numFmtId="0" fontId="9"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91">
    <xf numFmtId="0" fontId="0" fillId="0" borderId="0" xfId="0"/>
    <xf numFmtId="0" fontId="33" fillId="0" borderId="0" xfId="1" applyFont="1" applyAlignment="1">
      <alignment horizontal="center" vertical="center"/>
    </xf>
    <xf numFmtId="0" fontId="37" fillId="0" borderId="0" xfId="1" applyFont="1"/>
    <xf numFmtId="0" fontId="33" fillId="0" borderId="0" xfId="962" applyFont="1" applyAlignment="1">
      <alignment vertical="center" wrapText="1"/>
    </xf>
    <xf numFmtId="0" fontId="36" fillId="0" borderId="0" xfId="962" applyFont="1"/>
    <xf numFmtId="0" fontId="92" fillId="0" borderId="0" xfId="962" applyFont="1" applyAlignment="1">
      <alignment vertical="center" wrapText="1"/>
    </xf>
    <xf numFmtId="0" fontId="32" fillId="0" borderId="0" xfId="962" applyFont="1" applyAlignment="1">
      <alignment vertical="center" wrapText="1"/>
    </xf>
    <xf numFmtId="0" fontId="32" fillId="0" borderId="0" xfId="840" applyFont="1" applyAlignment="1">
      <alignment vertical="center" wrapText="1"/>
    </xf>
    <xf numFmtId="0" fontId="93" fillId="0" borderId="0" xfId="840" applyFont="1" applyAlignment="1">
      <alignment vertical="center" wrapText="1"/>
    </xf>
    <xf numFmtId="0" fontId="32" fillId="0" borderId="0" xfId="1" applyFont="1" applyAlignment="1">
      <alignment vertical="center" wrapText="1"/>
    </xf>
    <xf numFmtId="0" fontId="95" fillId="0" borderId="0" xfId="840" applyFont="1" applyAlignment="1">
      <alignment vertical="center" wrapText="1"/>
    </xf>
    <xf numFmtId="0" fontId="93" fillId="0" borderId="0" xfId="840" applyFont="1" applyAlignment="1">
      <alignment wrapText="1"/>
    </xf>
    <xf numFmtId="0" fontId="98" fillId="0" borderId="0" xfId="840" applyFont="1" applyAlignment="1">
      <alignment vertical="center"/>
    </xf>
    <xf numFmtId="0" fontId="32" fillId="0" borderId="0" xfId="1" applyFont="1" applyAlignment="1">
      <alignment vertical="center"/>
    </xf>
    <xf numFmtId="0" fontId="32" fillId="0" borderId="0" xfId="840" applyFont="1" applyAlignment="1">
      <alignment vertical="center"/>
    </xf>
    <xf numFmtId="0" fontId="99" fillId="0" borderId="0" xfId="840" applyFont="1" applyAlignment="1">
      <alignment vertical="center"/>
    </xf>
    <xf numFmtId="0" fontId="100" fillId="0" borderId="0" xfId="840" applyFont="1" applyFill="1" applyAlignment="1">
      <alignment vertical="center"/>
    </xf>
    <xf numFmtId="0" fontId="98" fillId="0" borderId="0" xfId="840" applyFont="1" applyFill="1" applyAlignment="1">
      <alignment vertical="center"/>
    </xf>
    <xf numFmtId="0" fontId="32" fillId="0" borderId="0" xfId="1" applyFont="1" applyAlignment="1">
      <alignment vertical="top"/>
    </xf>
    <xf numFmtId="0" fontId="94" fillId="0" borderId="0" xfId="1" applyFont="1" applyAlignment="1">
      <alignment horizontal="center"/>
    </xf>
    <xf numFmtId="0" fontId="32" fillId="0" borderId="0" xfId="1" applyFont="1"/>
    <xf numFmtId="0" fontId="102" fillId="0" borderId="0" xfId="1" applyFont="1"/>
    <xf numFmtId="0" fontId="94" fillId="0" borderId="0" xfId="1" applyFont="1" applyAlignment="1">
      <alignment horizontal="center" vertical="center"/>
    </xf>
    <xf numFmtId="0" fontId="94" fillId="0" borderId="0" xfId="1" applyFont="1" applyAlignment="1">
      <alignment horizontal="justify"/>
    </xf>
    <xf numFmtId="0" fontId="94" fillId="0" borderId="0" xfId="1" applyFont="1" applyFill="1" applyAlignment="1">
      <alignment horizontal="center" vertical="center"/>
    </xf>
    <xf numFmtId="0" fontId="94" fillId="0" borderId="0" xfId="1" applyFont="1" applyFill="1" applyAlignment="1">
      <alignment vertical="center" wrapText="1"/>
    </xf>
    <xf numFmtId="167" fontId="102" fillId="0" borderId="0" xfId="1" applyNumberFormat="1" applyFont="1" applyFill="1" applyAlignment="1">
      <alignment vertical="center"/>
    </xf>
    <xf numFmtId="0" fontId="94" fillId="0" borderId="0" xfId="1" applyFont="1" applyFill="1" applyAlignment="1">
      <alignment vertical="center"/>
    </xf>
    <xf numFmtId="0" fontId="37" fillId="0" borderId="0" xfId="1" applyFont="1" applyFill="1"/>
    <xf numFmtId="0" fontId="102" fillId="0" borderId="0" xfId="1" applyFont="1" applyFill="1" applyAlignment="1">
      <alignment vertical="center"/>
    </xf>
    <xf numFmtId="0" fontId="37" fillId="0" borderId="0" xfId="1" applyFont="1" applyFill="1" applyAlignment="1">
      <alignment horizontal="center"/>
    </xf>
    <xf numFmtId="0" fontId="104" fillId="0" borderId="0" xfId="1" applyFont="1" applyFill="1"/>
    <xf numFmtId="4" fontId="94" fillId="0" borderId="0" xfId="1" applyNumberFormat="1" applyFont="1" applyFill="1" applyAlignment="1">
      <alignment vertical="center"/>
    </xf>
    <xf numFmtId="167" fontId="94" fillId="0" borderId="0" xfId="1" applyNumberFormat="1" applyFont="1" applyFill="1" applyAlignment="1">
      <alignment vertical="center"/>
    </xf>
    <xf numFmtId="0" fontId="33" fillId="0" borderId="0" xfId="1" applyFont="1" applyAlignment="1">
      <alignment horizontal="center"/>
    </xf>
    <xf numFmtId="0" fontId="103" fillId="0" borderId="0" xfId="1" applyFont="1"/>
    <xf numFmtId="0" fontId="33" fillId="0" borderId="0" xfId="1" applyFont="1" applyAlignment="1">
      <alignment horizontal="justify" vertical="center"/>
    </xf>
    <xf numFmtId="0" fontId="92" fillId="0" borderId="0" xfId="1" applyFont="1"/>
    <xf numFmtId="167" fontId="94" fillId="0" borderId="0" xfId="1" applyNumberFormat="1" applyFont="1"/>
    <xf numFmtId="0" fontId="105" fillId="0" borderId="0" xfId="881" applyFont="1"/>
    <xf numFmtId="0" fontId="106" fillId="0" borderId="0" xfId="881" applyFont="1"/>
    <xf numFmtId="0" fontId="107" fillId="0" borderId="0" xfId="882" applyFont="1"/>
    <xf numFmtId="0" fontId="105" fillId="0" borderId="0" xfId="881" applyFont="1" applyAlignment="1">
      <alignment horizontal="center" vertical="center"/>
    </xf>
    <xf numFmtId="0" fontId="105" fillId="0" borderId="0" xfId="881" applyFont="1" applyAlignment="1">
      <alignment horizontal="center"/>
    </xf>
    <xf numFmtId="0" fontId="108" fillId="0" borderId="0" xfId="881" applyFont="1"/>
    <xf numFmtId="0" fontId="109" fillId="0" borderId="0" xfId="881" applyFont="1"/>
    <xf numFmtId="0" fontId="32" fillId="0" borderId="0" xfId="881" applyFont="1"/>
    <xf numFmtId="0" fontId="94" fillId="0" borderId="0" xfId="1" applyFont="1" applyAlignment="1">
      <alignment vertical="center" wrapText="1"/>
    </xf>
    <xf numFmtId="0" fontId="94" fillId="0" borderId="0" xfId="1" applyFont="1" applyAlignment="1">
      <alignment horizontal="center" vertical="center" wrapText="1"/>
    </xf>
    <xf numFmtId="49" fontId="102" fillId="0" borderId="0" xfId="1" applyNumberFormat="1" applyFont="1" applyAlignment="1">
      <alignment vertical="center" wrapText="1"/>
    </xf>
    <xf numFmtId="0" fontId="94" fillId="0" borderId="0" xfId="1" applyFont="1" applyAlignment="1">
      <alignment horizontal="left" vertical="center" wrapText="1"/>
    </xf>
    <xf numFmtId="166" fontId="94" fillId="0" borderId="0" xfId="1" applyNumberFormat="1" applyFont="1" applyAlignment="1">
      <alignment horizontal="center" vertical="center" wrapText="1"/>
    </xf>
    <xf numFmtId="166" fontId="94" fillId="0" borderId="0" xfId="1" applyNumberFormat="1" applyFont="1" applyAlignment="1">
      <alignment vertical="center" wrapText="1"/>
    </xf>
    <xf numFmtId="0" fontId="33" fillId="0" borderId="0" xfId="1" applyFont="1" applyFill="1" applyAlignment="1">
      <alignment vertical="center" wrapText="1"/>
    </xf>
    <xf numFmtId="0" fontId="33" fillId="0" borderId="0" xfId="821" applyFont="1" applyAlignment="1">
      <alignment vertical="center"/>
    </xf>
    <xf numFmtId="0" fontId="33" fillId="0" borderId="0" xfId="821" applyFont="1" applyAlignment="1">
      <alignment horizontal="center"/>
    </xf>
    <xf numFmtId="0" fontId="33" fillId="0" borderId="0" xfId="1" applyFont="1" applyFill="1" applyAlignment="1">
      <alignment horizontal="center" vertical="center" wrapText="1"/>
    </xf>
    <xf numFmtId="0" fontId="96" fillId="0" borderId="0" xfId="1" applyFont="1"/>
    <xf numFmtId="49" fontId="33" fillId="0" borderId="0" xfId="1" applyNumberFormat="1" applyFont="1" applyFill="1" applyAlignment="1">
      <alignment horizontal="center" vertical="center" wrapText="1"/>
    </xf>
    <xf numFmtId="0" fontId="33" fillId="0" borderId="0" xfId="1" applyFont="1" applyFill="1" applyAlignment="1">
      <alignment horizontal="left" vertical="center" wrapText="1"/>
    </xf>
    <xf numFmtId="2" fontId="33" fillId="3" borderId="0" xfId="1" applyNumberFormat="1" applyFont="1" applyFill="1" applyAlignment="1">
      <alignment wrapText="1"/>
    </xf>
    <xf numFmtId="0" fontId="110" fillId="3" borderId="0" xfId="1" applyFont="1" applyFill="1" applyAlignment="1">
      <alignment wrapText="1"/>
    </xf>
    <xf numFmtId="0" fontId="110" fillId="3" borderId="0" xfId="1" applyFont="1" applyFill="1" applyAlignment="1">
      <alignment horizontal="center" vertical="center" wrapText="1"/>
    </xf>
    <xf numFmtId="0" fontId="33" fillId="0" borderId="0" xfId="1" applyFont="1" applyFill="1" applyAlignment="1">
      <alignment wrapText="1"/>
    </xf>
    <xf numFmtId="0" fontId="94" fillId="0" borderId="0" xfId="821" applyFont="1"/>
    <xf numFmtId="0" fontId="94" fillId="0" borderId="0" xfId="821" applyFont="1" applyAlignment="1">
      <alignment horizontal="center"/>
    </xf>
    <xf numFmtId="0" fontId="94" fillId="0" borderId="0" xfId="821" applyFont="1" applyAlignment="1">
      <alignment horizontal="center" vertical="center"/>
    </xf>
    <xf numFmtId="0" fontId="32" fillId="0" borderId="0" xfId="821" applyFont="1"/>
    <xf numFmtId="0" fontId="97" fillId="0" borderId="0" xfId="1" applyFont="1"/>
    <xf numFmtId="0" fontId="102" fillId="3" borderId="0" xfId="1" applyFont="1" applyFill="1" applyAlignment="1">
      <alignment vertical="center"/>
    </xf>
    <xf numFmtId="0" fontId="94" fillId="0" borderId="0" xfId="1" applyFont="1" applyBorder="1"/>
    <xf numFmtId="0" fontId="33" fillId="0" borderId="0" xfId="1" applyFont="1" applyBorder="1"/>
    <xf numFmtId="167" fontId="33" fillId="0" borderId="0" xfId="962" applyNumberFormat="1" applyFont="1" applyAlignment="1">
      <alignment vertical="center" wrapText="1"/>
    </xf>
    <xf numFmtId="0" fontId="93" fillId="0" borderId="0" xfId="840" applyFont="1" applyAlignment="1">
      <alignment horizontal="center" vertical="center" wrapText="1"/>
    </xf>
    <xf numFmtId="0" fontId="93" fillId="0" borderId="0" xfId="840" applyFont="1" applyAlignment="1">
      <alignment horizontal="left" vertical="top" wrapText="1"/>
    </xf>
    <xf numFmtId="0" fontId="33" fillId="0" borderId="0" xfId="1" applyFont="1" applyAlignment="1">
      <alignment horizontal="center" vertical="top"/>
    </xf>
    <xf numFmtId="0" fontId="33" fillId="0" borderId="0" xfId="1" applyFont="1" applyAlignment="1">
      <alignment horizontal="left" vertical="top"/>
    </xf>
    <xf numFmtId="167" fontId="33" fillId="0" borderId="0" xfId="1" applyNumberFormat="1" applyFont="1" applyAlignment="1">
      <alignment horizontal="center" vertical="center"/>
    </xf>
    <xf numFmtId="0" fontId="101" fillId="0" borderId="0" xfId="0" applyFont="1" applyFill="1" applyBorder="1" applyAlignment="1">
      <alignment horizontal="center" vertical="center" wrapText="1"/>
    </xf>
    <xf numFmtId="0" fontId="33" fillId="0" borderId="0" xfId="840" applyFont="1" applyBorder="1" applyAlignment="1">
      <alignment horizontal="center" vertical="center"/>
    </xf>
    <xf numFmtId="0" fontId="33" fillId="0" borderId="0" xfId="840" applyFont="1" applyBorder="1" applyAlignment="1">
      <alignment horizontal="left" vertical="top"/>
    </xf>
    <xf numFmtId="167" fontId="33" fillId="0" borderId="0" xfId="840" applyNumberFormat="1" applyFont="1" applyBorder="1" applyAlignment="1">
      <alignment horizontal="center" vertical="center"/>
    </xf>
    <xf numFmtId="0" fontId="34" fillId="0" borderId="0" xfId="0" applyFont="1" applyFill="1" applyBorder="1" applyAlignment="1">
      <alignment vertical="center" wrapText="1"/>
    </xf>
    <xf numFmtId="0" fontId="0" fillId="0" borderId="0" xfId="0" applyBorder="1" applyAlignment="1">
      <alignment vertical="center" wrapText="1"/>
    </xf>
    <xf numFmtId="0" fontId="33" fillId="3" borderId="0" xfId="821" applyFont="1" applyFill="1" applyAlignment="1">
      <alignment vertical="center"/>
    </xf>
    <xf numFmtId="0" fontId="96" fillId="3" borderId="0" xfId="1" applyFont="1" applyFill="1"/>
    <xf numFmtId="0" fontId="96" fillId="0" borderId="0" xfId="1" applyFont="1" applyAlignment="1">
      <alignment vertical="top" wrapText="1"/>
    </xf>
    <xf numFmtId="0" fontId="31" fillId="0" borderId="0" xfId="1"/>
    <xf numFmtId="4" fontId="98" fillId="0" borderId="0" xfId="840" applyNumberFormat="1" applyFont="1" applyAlignment="1">
      <alignment vertical="center"/>
    </xf>
    <xf numFmtId="4" fontId="33" fillId="0" borderId="0" xfId="840" applyNumberFormat="1" applyFont="1" applyBorder="1" applyAlignment="1">
      <alignment horizontal="center" vertical="center"/>
    </xf>
    <xf numFmtId="4" fontId="101" fillId="0" borderId="0" xfId="0" applyNumberFormat="1" applyFont="1" applyFill="1" applyBorder="1" applyAlignment="1">
      <alignment horizontal="center" vertical="center" wrapText="1"/>
    </xf>
    <xf numFmtId="4" fontId="118" fillId="0" borderId="0" xfId="840" applyNumberFormat="1" applyFont="1" applyAlignment="1">
      <alignment horizontal="center" vertical="center"/>
    </xf>
    <xf numFmtId="4" fontId="98" fillId="0" borderId="0" xfId="840" applyNumberFormat="1" applyFont="1" applyAlignment="1">
      <alignment horizontal="center" vertical="center"/>
    </xf>
    <xf numFmtId="167" fontId="93" fillId="0" borderId="0" xfId="840" applyNumberFormat="1" applyFont="1" applyAlignment="1">
      <alignment vertical="center" wrapText="1"/>
    </xf>
    <xf numFmtId="167" fontId="93" fillId="0" borderId="0" xfId="840" applyNumberFormat="1" applyFont="1" applyAlignment="1">
      <alignment horizontal="center" vertical="center" wrapText="1"/>
    </xf>
    <xf numFmtId="167" fontId="37" fillId="0" borderId="0" xfId="1" applyNumberFormat="1" applyFont="1"/>
    <xf numFmtId="0" fontId="37" fillId="0" borderId="0" xfId="1" applyFont="1" applyAlignment="1">
      <alignment horizontal="center"/>
    </xf>
    <xf numFmtId="4" fontId="33" fillId="0" borderId="0" xfId="962" applyNumberFormat="1" applyFont="1" applyAlignment="1">
      <alignment vertical="center" wrapText="1"/>
    </xf>
    <xf numFmtId="167" fontId="93" fillId="0" borderId="0" xfId="840" applyNumberFormat="1" applyFont="1" applyAlignment="1">
      <alignment wrapText="1"/>
    </xf>
    <xf numFmtId="4" fontId="34" fillId="0" borderId="0" xfId="0" applyNumberFormat="1" applyFont="1" applyFill="1" applyBorder="1" applyAlignment="1">
      <alignment horizontal="center" vertical="center" wrapText="1"/>
    </xf>
    <xf numFmtId="4" fontId="98" fillId="0" borderId="0" xfId="840" applyNumberFormat="1" applyFont="1" applyFill="1" applyAlignment="1">
      <alignment vertical="center"/>
    </xf>
    <xf numFmtId="0" fontId="33" fillId="0" borderId="0" xfId="1" applyFont="1"/>
    <xf numFmtId="0" fontId="32" fillId="0" borderId="0" xfId="1" applyFont="1" applyAlignment="1">
      <alignment wrapText="1"/>
    </xf>
    <xf numFmtId="166" fontId="37" fillId="0" borderId="0" xfId="1" applyNumberFormat="1" applyFont="1" applyFill="1"/>
    <xf numFmtId="2" fontId="37" fillId="0" borderId="0" xfId="1" applyNumberFormat="1" applyFont="1" applyFill="1"/>
    <xf numFmtId="49" fontId="93" fillId="0" borderId="0" xfId="840" applyNumberFormat="1" applyFont="1" applyAlignment="1">
      <alignment wrapText="1"/>
    </xf>
    <xf numFmtId="167" fontId="94" fillId="0" borderId="0" xfId="1" applyNumberFormat="1" applyFont="1" applyBorder="1" applyAlignment="1">
      <alignment horizontal="center" vertical="center"/>
    </xf>
    <xf numFmtId="0" fontId="94" fillId="0" borderId="0" xfId="821" applyFont="1" applyAlignment="1">
      <alignment horizontal="left" vertical="center"/>
    </xf>
    <xf numFmtId="0" fontId="94" fillId="0" borderId="0" xfId="821" applyFont="1" applyAlignment="1">
      <alignment horizontal="left"/>
    </xf>
    <xf numFmtId="0" fontId="120" fillId="0" borderId="1" xfId="1" applyFont="1" applyBorder="1" applyAlignment="1">
      <alignment horizontal="left" vertical="center" wrapText="1"/>
    </xf>
    <xf numFmtId="0" fontId="120" fillId="0" borderId="1" xfId="1" applyFont="1" applyBorder="1" applyAlignment="1">
      <alignment vertical="center" wrapText="1"/>
    </xf>
    <xf numFmtId="0" fontId="121" fillId="3" borderId="1" xfId="1" applyFont="1" applyFill="1" applyBorder="1" applyAlignment="1">
      <alignment horizontal="left" vertical="center" wrapText="1"/>
    </xf>
    <xf numFmtId="0" fontId="121" fillId="3" borderId="1" xfId="1" applyFont="1" applyFill="1" applyBorder="1" applyAlignment="1">
      <alignment vertical="center" wrapText="1"/>
    </xf>
    <xf numFmtId="0" fontId="121" fillId="3" borderId="1" xfId="1" applyFont="1" applyFill="1" applyBorder="1" applyAlignment="1">
      <alignment horizontal="left" vertical="center"/>
    </xf>
    <xf numFmtId="0" fontId="123" fillId="0" borderId="0" xfId="1" applyFont="1" applyFill="1" applyAlignment="1">
      <alignment horizontal="center" vertical="center"/>
    </xf>
    <xf numFmtId="0" fontId="123" fillId="0" borderId="0" xfId="1" applyFont="1" applyFill="1" applyAlignment="1">
      <alignment vertical="center" wrapText="1"/>
    </xf>
    <xf numFmtId="167" fontId="120" fillId="0" borderId="0" xfId="1" applyNumberFormat="1" applyFont="1" applyFill="1" applyAlignment="1">
      <alignment vertical="center"/>
    </xf>
    <xf numFmtId="0" fontId="123" fillId="0" borderId="0" xfId="878" applyFont="1" applyFill="1" applyAlignment="1">
      <alignment vertical="center"/>
    </xf>
    <xf numFmtId="0" fontId="123" fillId="0" borderId="0" xfId="1" applyFont="1" applyFill="1" applyAlignment="1">
      <alignment vertical="center"/>
    </xf>
    <xf numFmtId="0" fontId="123" fillId="0" borderId="0" xfId="1" applyFont="1" applyFill="1"/>
    <xf numFmtId="49" fontId="119" fillId="0" borderId="1" xfId="1" applyNumberFormat="1" applyFont="1" applyFill="1" applyBorder="1" applyAlignment="1">
      <alignment vertical="center" wrapText="1"/>
    </xf>
    <xf numFmtId="49" fontId="119" fillId="0" borderId="1" xfId="1" applyNumberFormat="1" applyFont="1" applyFill="1" applyBorder="1" applyAlignment="1">
      <alignment horizontal="center" vertical="center" wrapText="1"/>
    </xf>
    <xf numFmtId="0" fontId="119" fillId="0" borderId="1" xfId="1" applyFont="1" applyFill="1" applyBorder="1" applyAlignment="1">
      <alignment vertical="center" wrapText="1"/>
    </xf>
    <xf numFmtId="0" fontId="120" fillId="0" borderId="1" xfId="1" applyFont="1" applyFill="1" applyBorder="1" applyAlignment="1">
      <alignment vertical="center" wrapText="1"/>
    </xf>
    <xf numFmtId="167" fontId="120" fillId="3" borderId="1" xfId="1" applyNumberFormat="1" applyFont="1" applyFill="1" applyBorder="1" applyAlignment="1">
      <alignment horizontal="center" vertical="center" wrapText="1"/>
    </xf>
    <xf numFmtId="0" fontId="120" fillId="0" borderId="1" xfId="1" applyFont="1" applyFill="1" applyBorder="1" applyAlignment="1">
      <alignment horizontal="right" vertical="center" wrapText="1"/>
    </xf>
    <xf numFmtId="0" fontId="121" fillId="0" borderId="1" xfId="1" applyFont="1" applyFill="1" applyBorder="1" applyAlignment="1">
      <alignment horizontal="left" vertical="top" wrapText="1"/>
    </xf>
    <xf numFmtId="167" fontId="121" fillId="0" borderId="1" xfId="1" applyNumberFormat="1" applyFont="1" applyFill="1" applyBorder="1" applyAlignment="1">
      <alignment horizontal="center" vertical="center" wrapText="1"/>
    </xf>
    <xf numFmtId="0" fontId="121" fillId="0" borderId="1" xfId="1" applyFont="1" applyFill="1" applyBorder="1" applyAlignment="1">
      <alignment horizontal="left" vertical="center" wrapText="1"/>
    </xf>
    <xf numFmtId="0" fontId="121" fillId="0" borderId="1" xfId="1" applyFont="1" applyFill="1" applyBorder="1" applyAlignment="1">
      <alignment vertical="center" wrapText="1"/>
    </xf>
    <xf numFmtId="167" fontId="121" fillId="0" borderId="1" xfId="1" applyNumberFormat="1" applyFont="1" applyFill="1" applyBorder="1" applyAlignment="1">
      <alignment horizontal="center" vertical="center"/>
    </xf>
    <xf numFmtId="0" fontId="121" fillId="0" borderId="1" xfId="1" applyFont="1" applyFill="1" applyBorder="1"/>
    <xf numFmtId="167" fontId="120" fillId="0" borderId="1" xfId="1" applyNumberFormat="1" applyFont="1" applyFill="1" applyBorder="1" applyAlignment="1">
      <alignment vertical="center"/>
    </xf>
    <xf numFmtId="167" fontId="119" fillId="0" borderId="1" xfId="1" applyNumberFormat="1" applyFont="1" applyFill="1" applyBorder="1" applyAlignment="1">
      <alignment vertical="center"/>
    </xf>
    <xf numFmtId="167" fontId="121" fillId="0" borderId="1" xfId="1" applyNumberFormat="1" applyFont="1" applyFill="1" applyBorder="1" applyAlignment="1">
      <alignment vertical="center"/>
    </xf>
    <xf numFmtId="167" fontId="123" fillId="0" borderId="1" xfId="1" applyNumberFormat="1" applyFont="1" applyFill="1" applyBorder="1" applyAlignment="1">
      <alignment vertical="center"/>
    </xf>
    <xf numFmtId="167" fontId="120" fillId="3" borderId="1" xfId="1" applyNumberFormat="1" applyFont="1" applyFill="1" applyBorder="1" applyAlignment="1">
      <alignment horizontal="center" vertical="center"/>
    </xf>
    <xf numFmtId="0" fontId="120" fillId="3" borderId="1" xfId="1" applyFont="1" applyFill="1" applyBorder="1" applyAlignment="1">
      <alignment horizontal="right" vertical="center" wrapText="1"/>
    </xf>
    <xf numFmtId="167" fontId="121" fillId="3" borderId="1" xfId="1" applyNumberFormat="1" applyFont="1" applyFill="1" applyBorder="1" applyAlignment="1">
      <alignment horizontal="center" vertical="center"/>
    </xf>
    <xf numFmtId="167" fontId="120" fillId="0" borderId="1" xfId="1" applyNumberFormat="1" applyFont="1" applyFill="1" applyBorder="1" applyAlignment="1">
      <alignment horizontal="center" vertical="center"/>
    </xf>
    <xf numFmtId="0" fontId="122" fillId="0" borderId="1" xfId="1" applyFont="1" applyFill="1" applyBorder="1"/>
    <xf numFmtId="0" fontId="120" fillId="0" borderId="1" xfId="1" applyFont="1" applyFill="1" applyBorder="1" applyAlignment="1">
      <alignment horizontal="left" vertical="center" wrapText="1"/>
    </xf>
    <xf numFmtId="0" fontId="120" fillId="0" borderId="1" xfId="1" applyFont="1" applyFill="1" applyBorder="1" applyAlignment="1">
      <alignment vertical="top" wrapText="1"/>
    </xf>
    <xf numFmtId="0" fontId="120" fillId="3" borderId="1" xfId="1" applyFont="1" applyFill="1" applyBorder="1" applyAlignment="1">
      <alignment vertical="center" wrapText="1"/>
    </xf>
    <xf numFmtId="4" fontId="120" fillId="3" borderId="1" xfId="1" applyNumberFormat="1" applyFont="1" applyFill="1" applyBorder="1" applyAlignment="1">
      <alignment horizontal="center" vertical="center"/>
    </xf>
    <xf numFmtId="167" fontId="120" fillId="28" borderId="1" xfId="1" applyNumberFormat="1" applyFont="1" applyFill="1" applyBorder="1" applyAlignment="1">
      <alignment horizontal="center" vertical="center" wrapText="1"/>
    </xf>
    <xf numFmtId="167" fontId="123" fillId="0" borderId="1" xfId="1" applyNumberFormat="1" applyFont="1" applyFill="1" applyBorder="1"/>
    <xf numFmtId="4" fontId="120" fillId="0" borderId="1" xfId="1" applyNumberFormat="1" applyFont="1" applyFill="1" applyBorder="1" applyAlignment="1">
      <alignment horizontal="center" vertical="center"/>
    </xf>
    <xf numFmtId="0" fontId="123" fillId="0" borderId="0" xfId="1" applyFont="1" applyAlignment="1">
      <alignment horizontal="center" vertical="center"/>
    </xf>
    <xf numFmtId="0" fontId="123" fillId="0" borderId="1" xfId="1" applyFont="1" applyBorder="1" applyAlignment="1">
      <alignment horizontal="center" vertical="center" wrapText="1"/>
    </xf>
    <xf numFmtId="2" fontId="123" fillId="0" borderId="1" xfId="1" applyNumberFormat="1" applyFont="1" applyBorder="1" applyAlignment="1">
      <alignment horizontal="center" vertical="center" wrapText="1"/>
    </xf>
    <xf numFmtId="166" fontId="123" fillId="0" borderId="1" xfId="1" applyNumberFormat="1" applyFont="1" applyBorder="1" applyAlignment="1">
      <alignment horizontal="center" vertical="center" wrapText="1"/>
    </xf>
    <xf numFmtId="49" fontId="124" fillId="0" borderId="1" xfId="1" applyNumberFormat="1" applyFont="1" applyBorder="1" applyAlignment="1">
      <alignment horizontal="center" vertical="top" wrapText="1"/>
    </xf>
    <xf numFmtId="0" fontId="120" fillId="0" borderId="1" xfId="1" applyFont="1" applyBorder="1" applyAlignment="1">
      <alignment vertical="top" wrapText="1"/>
    </xf>
    <xf numFmtId="0" fontId="124" fillId="26" borderId="1" xfId="1" applyFont="1" applyFill="1" applyBorder="1" applyAlignment="1">
      <alignment vertical="top" wrapText="1"/>
    </xf>
    <xf numFmtId="49" fontId="125" fillId="0" borderId="1" xfId="1" applyNumberFormat="1" applyFont="1" applyBorder="1" applyAlignment="1">
      <alignment horizontal="center" vertical="top" wrapText="1"/>
    </xf>
    <xf numFmtId="0" fontId="123" fillId="0" borderId="1" xfId="1" applyFont="1" applyBorder="1" applyAlignment="1">
      <alignment vertical="top" wrapText="1"/>
    </xf>
    <xf numFmtId="0" fontId="123" fillId="0" borderId="13" xfId="1" applyFont="1" applyBorder="1" applyAlignment="1">
      <alignment vertical="top" wrapText="1"/>
    </xf>
    <xf numFmtId="0" fontId="125" fillId="26" borderId="1" xfId="1" applyFont="1" applyFill="1" applyBorder="1" applyAlignment="1">
      <alignment horizontal="left" vertical="top" wrapText="1"/>
    </xf>
    <xf numFmtId="166" fontId="120" fillId="26" borderId="1" xfId="1" applyNumberFormat="1" applyFont="1" applyFill="1" applyBorder="1" applyAlignment="1">
      <alignment horizontal="center" vertical="center" wrapText="1"/>
    </xf>
    <xf numFmtId="166" fontId="120" fillId="26" borderId="1" xfId="1" applyNumberFormat="1" applyFont="1" applyFill="1" applyBorder="1" applyAlignment="1">
      <alignment vertical="center" wrapText="1"/>
    </xf>
    <xf numFmtId="0" fontId="124" fillId="0" borderId="1" xfId="1" applyFont="1" applyBorder="1" applyAlignment="1">
      <alignment horizontal="center" vertical="top" wrapText="1"/>
    </xf>
    <xf numFmtId="0" fontId="124" fillId="0" borderId="1" xfId="1" applyFont="1" applyBorder="1" applyAlignment="1">
      <alignment vertical="top" wrapText="1"/>
    </xf>
    <xf numFmtId="0" fontId="124" fillId="0" borderId="1" xfId="1" applyFont="1" applyBorder="1" applyAlignment="1">
      <alignment horizontal="left" vertical="top" wrapText="1"/>
    </xf>
    <xf numFmtId="170" fontId="124" fillId="0" borderId="1" xfId="1" applyNumberFormat="1" applyFont="1" applyBorder="1" applyAlignment="1">
      <alignment horizontal="center" vertical="center" wrapText="1"/>
    </xf>
    <xf numFmtId="170" fontId="120" fillId="0" borderId="1" xfId="1" applyNumberFormat="1" applyFont="1" applyBorder="1" applyAlignment="1">
      <alignment horizontal="center" vertical="center"/>
    </xf>
    <xf numFmtId="0" fontId="123" fillId="0" borderId="1" xfId="1" applyFont="1" applyBorder="1" applyAlignment="1">
      <alignment horizontal="justify" vertical="top"/>
    </xf>
    <xf numFmtId="0" fontId="123" fillId="0" borderId="1" xfId="1" applyFont="1" applyBorder="1" applyAlignment="1">
      <alignment horizontal="justify" vertical="center" wrapText="1"/>
    </xf>
    <xf numFmtId="0" fontId="125" fillId="0" borderId="1" xfId="1" applyFont="1" applyBorder="1" applyAlignment="1">
      <alignment vertical="center" wrapText="1"/>
    </xf>
    <xf numFmtId="0" fontId="125" fillId="0" borderId="1" xfId="1" applyFont="1" applyBorder="1" applyAlignment="1">
      <alignment horizontal="left" vertical="top" wrapText="1"/>
    </xf>
    <xf numFmtId="171" fontId="125" fillId="0" borderId="1" xfId="1" applyNumberFormat="1" applyFont="1" applyBorder="1" applyAlignment="1">
      <alignment horizontal="center" vertical="center" wrapText="1"/>
    </xf>
    <xf numFmtId="2" fontId="123" fillId="0" borderId="1" xfId="1" applyNumberFormat="1" applyFont="1" applyBorder="1" applyAlignment="1">
      <alignment horizontal="center" vertical="center"/>
    </xf>
    <xf numFmtId="4" fontId="125" fillId="0" borderId="1" xfId="1" applyNumberFormat="1" applyFont="1" applyBorder="1" applyAlignment="1">
      <alignment horizontal="justify" vertical="center" wrapText="1"/>
    </xf>
    <xf numFmtId="2" fontId="125" fillId="0" borderId="1" xfId="1" applyNumberFormat="1" applyFont="1" applyBorder="1" applyAlignment="1">
      <alignment horizontal="center" vertical="center" wrapText="1"/>
    </xf>
    <xf numFmtId="0" fontId="123" fillId="0" borderId="1" xfId="1" applyFont="1" applyBorder="1" applyAlignment="1">
      <alignment horizontal="justify"/>
    </xf>
    <xf numFmtId="166" fontId="123" fillId="0" borderId="1" xfId="1" applyNumberFormat="1" applyFont="1" applyBorder="1" applyAlignment="1">
      <alignment horizontal="justify" vertical="center" wrapText="1"/>
    </xf>
    <xf numFmtId="166" fontId="123" fillId="0" borderId="1" xfId="1" applyNumberFormat="1" applyFont="1" applyBorder="1" applyAlignment="1">
      <alignment horizontal="justify" vertical="center"/>
    </xf>
    <xf numFmtId="0" fontId="123" fillId="27" borderId="1" xfId="1" applyFont="1" applyFill="1" applyBorder="1" applyAlignment="1">
      <alignment horizontal="center" vertical="top" wrapText="1"/>
    </xf>
    <xf numFmtId="0" fontId="120" fillId="26" borderId="1" xfId="1" applyFont="1" applyFill="1" applyBorder="1" applyAlignment="1">
      <alignment horizontal="left" vertical="top" wrapText="1"/>
    </xf>
    <xf numFmtId="166" fontId="120" fillId="0" borderId="1" xfId="1" applyNumberFormat="1" applyFont="1" applyBorder="1" applyAlignment="1">
      <alignment horizontal="center" vertical="center" wrapText="1"/>
    </xf>
    <xf numFmtId="166" fontId="120" fillId="0" borderId="1" xfId="1" applyNumberFormat="1" applyFont="1" applyBorder="1" applyAlignment="1">
      <alignment horizontal="justify" vertical="center" wrapText="1"/>
    </xf>
    <xf numFmtId="166" fontId="120" fillId="0" borderId="1" xfId="1" applyNumberFormat="1" applyFont="1" applyBorder="1" applyAlignment="1">
      <alignment horizontal="justify" vertical="center"/>
    </xf>
    <xf numFmtId="170" fontId="125" fillId="0" borderId="1" xfId="1" applyNumberFormat="1" applyFont="1" applyBorder="1" applyAlignment="1">
      <alignment horizontal="center" vertical="center" wrapText="1"/>
    </xf>
    <xf numFmtId="170" fontId="123" fillId="0" borderId="1" xfId="1" applyNumberFormat="1" applyFont="1" applyBorder="1" applyAlignment="1">
      <alignment horizontal="center" vertical="center"/>
    </xf>
    <xf numFmtId="4" fontId="125" fillId="0" borderId="1" xfId="1" applyNumberFormat="1" applyFont="1" applyBorder="1" applyAlignment="1">
      <alignment horizontal="justify" vertical="top" wrapText="1"/>
    </xf>
    <xf numFmtId="170" fontId="125" fillId="0" borderId="1" xfId="1" applyNumberFormat="1" applyFont="1" applyBorder="1" applyAlignment="1">
      <alignment horizontal="left" vertical="top" wrapText="1"/>
    </xf>
    <xf numFmtId="0" fontId="125" fillId="0" borderId="1" xfId="1" applyFont="1" applyBorder="1" applyAlignment="1">
      <alignment vertical="top" wrapText="1"/>
    </xf>
    <xf numFmtId="170" fontId="125" fillId="0" borderId="1" xfId="1" applyNumberFormat="1" applyFont="1" applyBorder="1" applyAlignment="1">
      <alignment horizontal="justify" vertical="top" wrapText="1"/>
    </xf>
    <xf numFmtId="170" fontId="125" fillId="0" borderId="1" xfId="1" applyNumberFormat="1" applyFont="1" applyBorder="1" applyAlignment="1">
      <alignment vertical="center" wrapText="1"/>
    </xf>
    <xf numFmtId="49" fontId="120" fillId="3" borderId="1" xfId="1" applyNumberFormat="1" applyFont="1" applyFill="1" applyBorder="1" applyAlignment="1">
      <alignment vertical="center" wrapText="1"/>
    </xf>
    <xf numFmtId="49" fontId="120" fillId="26" borderId="1" xfId="1" applyNumberFormat="1" applyFont="1" applyFill="1" applyBorder="1" applyAlignment="1">
      <alignment horizontal="center" vertical="center" wrapText="1"/>
    </xf>
    <xf numFmtId="167" fontId="124" fillId="0" borderId="1" xfId="1" applyNumberFormat="1" applyFont="1" applyBorder="1" applyAlignment="1">
      <alignment horizontal="center" vertical="center" wrapText="1"/>
    </xf>
    <xf numFmtId="4" fontId="124" fillId="0" borderId="1" xfId="1" applyNumberFormat="1" applyFont="1" applyBorder="1" applyAlignment="1">
      <alignment horizontal="justify" vertical="center" wrapText="1"/>
    </xf>
    <xf numFmtId="0" fontId="123" fillId="0" borderId="1" xfId="881" applyFont="1" applyBorder="1" applyAlignment="1">
      <alignment horizontal="center" vertical="center" wrapText="1"/>
    </xf>
    <xf numFmtId="0" fontId="127" fillId="0" borderId="1" xfId="1" applyFont="1" applyBorder="1" applyAlignment="1">
      <alignment vertical="top" wrapText="1"/>
    </xf>
    <xf numFmtId="166" fontId="123" fillId="0" borderId="1" xfId="1" applyNumberFormat="1" applyFont="1" applyBorder="1" applyAlignment="1">
      <alignment horizontal="center" vertical="center"/>
    </xf>
    <xf numFmtId="167" fontId="127" fillId="0" borderId="1" xfId="1" applyNumberFormat="1" applyFont="1" applyBorder="1" applyAlignment="1">
      <alignment horizontal="center" vertical="center" wrapText="1"/>
    </xf>
    <xf numFmtId="49" fontId="127" fillId="0" borderId="1" xfId="0" applyNumberFormat="1" applyFont="1" applyBorder="1" applyAlignment="1">
      <alignment horizontal="center" vertical="center" wrapText="1"/>
    </xf>
    <xf numFmtId="0" fontId="127" fillId="0" borderId="1" xfId="0" applyFont="1" applyBorder="1" applyAlignment="1">
      <alignment horizontal="left" vertical="top" wrapText="1"/>
    </xf>
    <xf numFmtId="0" fontId="127" fillId="0" borderId="1" xfId="0" applyFont="1" applyBorder="1" applyAlignment="1">
      <alignment horizontal="left" vertical="center" wrapText="1"/>
    </xf>
    <xf numFmtId="49" fontId="126" fillId="0" borderId="1" xfId="1" applyNumberFormat="1" applyFont="1" applyBorder="1" applyAlignment="1">
      <alignment horizontal="center" vertical="center" wrapText="1"/>
    </xf>
    <xf numFmtId="0" fontId="125" fillId="0" borderId="1" xfId="1" applyFont="1" applyBorder="1" applyAlignment="1" applyProtection="1">
      <alignment vertical="top" wrapText="1"/>
      <protection locked="0"/>
    </xf>
    <xf numFmtId="0" fontId="127" fillId="0" borderId="1" xfId="1" applyFont="1" applyBorder="1" applyAlignment="1">
      <alignment horizontal="left" vertical="center" wrapText="1"/>
    </xf>
    <xf numFmtId="0" fontId="123" fillId="0" borderId="1" xfId="1" applyFont="1" applyBorder="1" applyAlignment="1">
      <alignment vertical="top"/>
    </xf>
    <xf numFmtId="0" fontId="126" fillId="0" borderId="1" xfId="1" applyFont="1" applyBorder="1" applyAlignment="1">
      <alignment horizontal="left" vertical="center" wrapText="1"/>
    </xf>
    <xf numFmtId="0" fontId="124" fillId="0" borderId="1" xfId="1" applyFont="1" applyBorder="1" applyAlignment="1" applyProtection="1">
      <alignment horizontal="left" vertical="center" wrapText="1"/>
      <protection locked="0"/>
    </xf>
    <xf numFmtId="0" fontId="125" fillId="0" borderId="1" xfId="1" applyFont="1" applyBorder="1" applyAlignment="1" applyProtection="1">
      <alignment horizontal="left" vertical="center" wrapText="1"/>
      <protection locked="0"/>
    </xf>
    <xf numFmtId="49" fontId="127" fillId="0" borderId="1" xfId="0" applyNumberFormat="1" applyFont="1" applyBorder="1" applyAlignment="1">
      <alignment horizontal="center" vertical="top" wrapText="1"/>
    </xf>
    <xf numFmtId="0" fontId="125" fillId="0" borderId="1" xfId="0" applyFont="1" applyBorder="1" applyAlignment="1" applyProtection="1">
      <alignment horizontal="left" vertical="top" wrapText="1"/>
      <protection locked="0"/>
    </xf>
    <xf numFmtId="167" fontId="126" fillId="0" borderId="1" xfId="1" applyNumberFormat="1" applyFont="1" applyBorder="1" applyAlignment="1">
      <alignment horizontal="center" vertical="center" wrapText="1"/>
    </xf>
    <xf numFmtId="166" fontId="126" fillId="0" borderId="1" xfId="1" applyNumberFormat="1" applyFont="1" applyBorder="1" applyAlignment="1">
      <alignment horizontal="center" vertical="center" wrapText="1"/>
    </xf>
    <xf numFmtId="0" fontId="123" fillId="0" borderId="1" xfId="1" applyFont="1" applyBorder="1" applyAlignment="1">
      <alignment horizontal="left" vertical="center" wrapText="1"/>
    </xf>
    <xf numFmtId="0" fontId="126" fillId="0" borderId="1" xfId="1" applyFont="1" applyBorder="1" applyAlignment="1">
      <alignment vertical="center" wrapText="1"/>
    </xf>
    <xf numFmtId="0" fontId="123" fillId="0" borderId="1" xfId="881" applyFont="1" applyBorder="1" applyAlignment="1">
      <alignment horizontal="center" vertical="top" wrapText="1"/>
    </xf>
    <xf numFmtId="4" fontId="120" fillId="0" borderId="1" xfId="882" applyNumberFormat="1" applyFont="1" applyBorder="1" applyAlignment="1">
      <alignment horizontal="center" vertical="center" wrapText="1"/>
    </xf>
    <xf numFmtId="0" fontId="123" fillId="0" borderId="1" xfId="881" applyFont="1" applyBorder="1" applyAlignment="1">
      <alignment vertical="top" wrapText="1"/>
    </xf>
    <xf numFmtId="4" fontId="123" fillId="0" borderId="1" xfId="881" applyNumberFormat="1" applyFont="1" applyFill="1" applyBorder="1" applyAlignment="1">
      <alignment horizontal="center" vertical="center" wrapText="1"/>
    </xf>
    <xf numFmtId="0" fontId="120" fillId="0" borderId="1" xfId="881" applyFont="1" applyBorder="1" applyAlignment="1">
      <alignment horizontal="left" vertical="center" wrapText="1"/>
    </xf>
    <xf numFmtId="0" fontId="123" fillId="0" borderId="1" xfId="881" applyFont="1" applyBorder="1" applyAlignment="1">
      <alignment horizontal="left" vertical="center" wrapText="1"/>
    </xf>
    <xf numFmtId="0" fontId="120" fillId="0" borderId="1" xfId="881" applyFont="1" applyBorder="1" applyAlignment="1">
      <alignment vertical="top" wrapText="1"/>
    </xf>
    <xf numFmtId="16" fontId="123" fillId="0" borderId="1" xfId="881" applyNumberFormat="1" applyFont="1" applyBorder="1" applyAlignment="1">
      <alignment horizontal="center" vertical="top" wrapText="1"/>
    </xf>
    <xf numFmtId="0" fontId="120" fillId="0" borderId="1" xfId="881" applyFont="1" applyFill="1" applyBorder="1" applyAlignment="1">
      <alignment vertical="top" wrapText="1"/>
    </xf>
    <xf numFmtId="4" fontId="120" fillId="0" borderId="1" xfId="882" applyNumberFormat="1" applyFont="1" applyFill="1" applyBorder="1" applyAlignment="1">
      <alignment horizontal="center" vertical="center" wrapText="1"/>
    </xf>
    <xf numFmtId="4" fontId="123" fillId="0" borderId="1" xfId="882" applyNumberFormat="1" applyFont="1" applyBorder="1" applyAlignment="1">
      <alignment horizontal="center" vertical="center" wrapText="1"/>
    </xf>
    <xf numFmtId="0" fontId="120" fillId="0" borderId="1" xfId="881" applyFont="1" applyBorder="1" applyAlignment="1">
      <alignment vertical="center" wrapText="1"/>
    </xf>
    <xf numFmtId="16" fontId="123" fillId="0" borderId="1" xfId="881" applyNumberFormat="1" applyFont="1" applyBorder="1" applyAlignment="1">
      <alignment vertical="top" wrapText="1"/>
    </xf>
    <xf numFmtId="0" fontId="120" fillId="0" borderId="0" xfId="902" applyFont="1" applyFill="1" applyAlignment="1">
      <alignment horizontal="left" vertical="center" wrapText="1"/>
    </xf>
    <xf numFmtId="2" fontId="123" fillId="0" borderId="1" xfId="1" applyNumberFormat="1" applyFont="1" applyFill="1" applyBorder="1" applyAlignment="1">
      <alignment horizontal="center" vertical="center" wrapText="1"/>
    </xf>
    <xf numFmtId="166" fontId="123" fillId="0" borderId="1" xfId="1" applyNumberFormat="1" applyFont="1" applyFill="1" applyBorder="1" applyAlignment="1">
      <alignment horizontal="center" vertical="center" wrapText="1"/>
    </xf>
    <xf numFmtId="0" fontId="125" fillId="0" borderId="1" xfId="821" applyFont="1" applyBorder="1" applyAlignment="1">
      <alignment horizontal="center" vertical="center" wrapText="1"/>
    </xf>
    <xf numFmtId="1" fontId="125" fillId="0" borderId="1" xfId="821" applyNumberFormat="1" applyFont="1" applyBorder="1" applyAlignment="1">
      <alignment horizontal="center" vertical="center" wrapText="1"/>
    </xf>
    <xf numFmtId="0" fontId="123" fillId="0" borderId="1" xfId="821" applyFont="1" applyFill="1" applyBorder="1" applyAlignment="1">
      <alignment horizontal="center" vertical="center" wrapText="1"/>
    </xf>
    <xf numFmtId="0" fontId="124" fillId="3" borderId="1" xfId="902" applyNumberFormat="1" applyFont="1" applyFill="1" applyBorder="1" applyAlignment="1" applyProtection="1">
      <alignment horizontal="left" vertical="top" wrapText="1"/>
      <protection locked="0"/>
    </xf>
    <xf numFmtId="166" fontId="124" fillId="3" borderId="1" xfId="821" applyNumberFormat="1" applyFont="1" applyFill="1" applyBorder="1" applyAlignment="1">
      <alignment horizontal="center" vertical="center" wrapText="1"/>
    </xf>
    <xf numFmtId="166" fontId="125" fillId="3" borderId="1" xfId="821" applyNumberFormat="1" applyFont="1" applyFill="1" applyBorder="1" applyAlignment="1">
      <alignment vertical="top" wrapText="1"/>
    </xf>
    <xf numFmtId="167" fontId="124" fillId="3" borderId="1" xfId="821" applyNumberFormat="1" applyFont="1" applyFill="1" applyBorder="1" applyAlignment="1">
      <alignment horizontal="center" vertical="center" wrapText="1"/>
    </xf>
    <xf numFmtId="0" fontId="125" fillId="3" borderId="1" xfId="902" applyNumberFormat="1" applyFont="1" applyFill="1" applyBorder="1" applyAlignment="1" applyProtection="1">
      <alignment horizontal="left" vertical="top" wrapText="1"/>
      <protection locked="0"/>
    </xf>
    <xf numFmtId="167" fontId="125" fillId="3" borderId="1" xfId="821" applyNumberFormat="1" applyFont="1" applyFill="1" applyBorder="1" applyAlignment="1">
      <alignment horizontal="center" vertical="center" wrapText="1"/>
    </xf>
    <xf numFmtId="166" fontId="125" fillId="3" borderId="1" xfId="821" applyNumberFormat="1" applyFont="1" applyFill="1" applyBorder="1" applyAlignment="1">
      <alignment horizontal="center" vertical="center" wrapText="1"/>
    </xf>
    <xf numFmtId="0" fontId="120" fillId="3" borderId="1" xfId="1" applyFont="1" applyFill="1" applyBorder="1" applyAlignment="1">
      <alignment horizontal="left" vertical="top" wrapText="1"/>
    </xf>
    <xf numFmtId="167" fontId="123" fillId="3" borderId="1" xfId="902" applyNumberFormat="1" applyFont="1" applyFill="1" applyBorder="1" applyAlignment="1">
      <alignment horizontal="center" vertical="center" wrapText="1"/>
    </xf>
    <xf numFmtId="0" fontId="123" fillId="3" borderId="1" xfId="821" applyFont="1" applyFill="1" applyBorder="1" applyAlignment="1">
      <alignment vertical="top" wrapText="1"/>
    </xf>
    <xf numFmtId="0" fontId="120" fillId="3" borderId="1" xfId="821" applyFont="1" applyFill="1" applyBorder="1" applyAlignment="1">
      <alignment horizontal="left" vertical="top" wrapText="1"/>
    </xf>
    <xf numFmtId="0" fontId="120" fillId="3" borderId="1" xfId="1" applyFont="1" applyFill="1" applyBorder="1" applyAlignment="1">
      <alignment horizontal="justify" vertical="top" wrapText="1"/>
    </xf>
    <xf numFmtId="166" fontId="124" fillId="3" borderId="1" xfId="821" applyNumberFormat="1" applyFont="1" applyFill="1" applyBorder="1" applyAlignment="1">
      <alignment vertical="center" wrapText="1"/>
    </xf>
    <xf numFmtId="0" fontId="130" fillId="3" borderId="1" xfId="1" applyFont="1" applyFill="1" applyBorder="1" applyAlignment="1">
      <alignment vertical="center" wrapText="1"/>
    </xf>
    <xf numFmtId="0" fontId="130" fillId="3" borderId="1" xfId="1" applyFont="1" applyFill="1" applyBorder="1" applyAlignment="1">
      <alignment vertical="top" wrapText="1"/>
    </xf>
    <xf numFmtId="0" fontId="130" fillId="3" borderId="1" xfId="1" applyFont="1" applyFill="1" applyBorder="1" applyAlignment="1">
      <alignment horizontal="center" vertical="top" wrapText="1"/>
    </xf>
    <xf numFmtId="49" fontId="128" fillId="3" borderId="1" xfId="1" applyNumberFormat="1" applyFont="1" applyFill="1" applyBorder="1" applyAlignment="1">
      <alignment horizontal="center" vertical="top" wrapText="1"/>
    </xf>
    <xf numFmtId="0" fontId="128" fillId="3" borderId="1" xfId="1" applyFont="1" applyFill="1" applyBorder="1" applyAlignment="1">
      <alignment vertical="top" wrapText="1"/>
    </xf>
    <xf numFmtId="0" fontId="128" fillId="3" borderId="1" xfId="1" applyFont="1" applyFill="1" applyBorder="1" applyAlignment="1">
      <alignment horizontal="center" vertical="top" wrapText="1"/>
    </xf>
    <xf numFmtId="167" fontId="120" fillId="3" borderId="1" xfId="821" applyNumberFormat="1" applyFont="1" applyFill="1" applyBorder="1" applyAlignment="1">
      <alignment horizontal="center" vertical="center"/>
    </xf>
    <xf numFmtId="0" fontId="130" fillId="3" borderId="1" xfId="1" applyFont="1" applyFill="1" applyBorder="1" applyAlignment="1">
      <alignment horizontal="left" vertical="top" wrapText="1"/>
    </xf>
    <xf numFmtId="0" fontId="123" fillId="3" borderId="1" xfId="1" applyFont="1" applyFill="1" applyBorder="1" applyAlignment="1">
      <alignment horizontal="center" vertical="center" wrapText="1"/>
    </xf>
    <xf numFmtId="1" fontId="123" fillId="0" borderId="1" xfId="1" applyNumberFormat="1" applyFont="1" applyBorder="1" applyAlignment="1">
      <alignment horizontal="center" vertical="center" wrapText="1"/>
    </xf>
    <xf numFmtId="49" fontId="120" fillId="0" borderId="1" xfId="1" applyNumberFormat="1" applyFont="1" applyBorder="1" applyAlignment="1">
      <alignment horizontal="left" vertical="top" wrapText="1"/>
    </xf>
    <xf numFmtId="2" fontId="120" fillId="0" borderId="1" xfId="1" applyNumberFormat="1" applyFont="1" applyBorder="1" applyAlignment="1">
      <alignment horizontal="left" vertical="top" wrapText="1"/>
    </xf>
    <xf numFmtId="2" fontId="123" fillId="0" borderId="1" xfId="1" applyNumberFormat="1" applyFont="1" applyBorder="1" applyAlignment="1">
      <alignment horizontal="left" vertical="center" wrapText="1"/>
    </xf>
    <xf numFmtId="2" fontId="123" fillId="0" borderId="1" xfId="1" applyNumberFormat="1" applyFont="1" applyBorder="1" applyAlignment="1">
      <alignment horizontal="left" vertical="top" wrapText="1"/>
    </xf>
    <xf numFmtId="4" fontId="123" fillId="0" borderId="1" xfId="1" applyNumberFormat="1" applyFont="1" applyFill="1" applyBorder="1" applyAlignment="1" applyProtection="1">
      <alignment horizontal="left" vertical="top" wrapText="1"/>
      <protection locked="0"/>
    </xf>
    <xf numFmtId="49" fontId="123" fillId="0" borderId="1" xfId="1" applyNumberFormat="1" applyFont="1" applyBorder="1" applyAlignment="1" applyProtection="1">
      <alignment horizontal="center" vertical="top" wrapText="1"/>
      <protection locked="0"/>
    </xf>
    <xf numFmtId="2" fontId="123" fillId="0" borderId="1" xfId="1" applyNumberFormat="1" applyFont="1" applyBorder="1" applyAlignment="1">
      <alignment vertical="top" wrapText="1"/>
    </xf>
    <xf numFmtId="167" fontId="123" fillId="0" borderId="1" xfId="1" applyNumberFormat="1" applyFont="1" applyBorder="1" applyAlignment="1">
      <alignment vertical="center" wrapText="1"/>
    </xf>
    <xf numFmtId="167" fontId="120" fillId="0" borderId="1" xfId="0" applyNumberFormat="1" applyFont="1" applyBorder="1" applyAlignment="1">
      <alignment horizontal="center" vertical="center" wrapText="1"/>
    </xf>
    <xf numFmtId="167" fontId="123" fillId="0" borderId="1" xfId="0" applyNumberFormat="1" applyFont="1" applyBorder="1" applyAlignment="1">
      <alignment horizontal="center" vertical="center" wrapText="1"/>
    </xf>
    <xf numFmtId="4" fontId="123" fillId="0" borderId="1" xfId="0" applyNumberFormat="1" applyFont="1" applyFill="1" applyBorder="1" applyAlignment="1" applyProtection="1">
      <alignment horizontal="left" vertical="center" wrapText="1"/>
      <protection locked="0"/>
    </xf>
    <xf numFmtId="2" fontId="123" fillId="0" borderId="1" xfId="0" applyNumberFormat="1" applyFont="1" applyBorder="1" applyAlignment="1">
      <alignment horizontal="left" vertical="center" wrapText="1"/>
    </xf>
    <xf numFmtId="0" fontId="124" fillId="0" borderId="1" xfId="1" applyFont="1" applyFill="1" applyBorder="1" applyAlignment="1" applyProtection="1">
      <alignment horizontal="left" vertical="top" wrapText="1"/>
      <protection locked="0"/>
    </xf>
    <xf numFmtId="4" fontId="123" fillId="0" borderId="1" xfId="1" applyNumberFormat="1" applyFont="1" applyBorder="1" applyAlignment="1" applyProtection="1">
      <alignment horizontal="left" vertical="center" wrapText="1"/>
      <protection locked="0"/>
    </xf>
    <xf numFmtId="166" fontId="123" fillId="0" borderId="1" xfId="1" applyNumberFormat="1" applyFont="1" applyFill="1" applyBorder="1" applyAlignment="1">
      <alignment horizontal="center" vertical="center"/>
    </xf>
    <xf numFmtId="49" fontId="123" fillId="3" borderId="1" xfId="1" applyNumberFormat="1" applyFont="1" applyFill="1" applyBorder="1" applyAlignment="1">
      <alignment horizontal="center" vertical="center" wrapText="1"/>
    </xf>
    <xf numFmtId="1" fontId="123" fillId="3" borderId="1" xfId="1" applyNumberFormat="1" applyFont="1" applyFill="1" applyBorder="1" applyAlignment="1">
      <alignment horizontal="center" vertical="center" wrapText="1"/>
    </xf>
    <xf numFmtId="0" fontId="128" fillId="3" borderId="1" xfId="1" applyFont="1" applyFill="1" applyBorder="1" applyAlignment="1">
      <alignment vertical="center" wrapText="1"/>
    </xf>
    <xf numFmtId="0" fontId="128" fillId="3" borderId="1" xfId="1" applyFont="1" applyFill="1" applyBorder="1"/>
    <xf numFmtId="0" fontId="130" fillId="3" borderId="1" xfId="1" applyFont="1" applyFill="1" applyBorder="1" applyAlignment="1">
      <alignment vertical="center"/>
    </xf>
    <xf numFmtId="167" fontId="130" fillId="3" borderId="1" xfId="1" applyNumberFormat="1" applyFont="1" applyFill="1" applyBorder="1" applyAlignment="1">
      <alignment horizontal="center" vertical="center" wrapText="1"/>
    </xf>
    <xf numFmtId="167" fontId="128" fillId="3" borderId="1" xfId="1" applyNumberFormat="1" applyFont="1" applyFill="1" applyBorder="1" applyAlignment="1">
      <alignment horizontal="center" vertical="center" wrapText="1"/>
    </xf>
    <xf numFmtId="166" fontId="130" fillId="3" borderId="1" xfId="1" applyNumberFormat="1" applyFont="1" applyFill="1" applyBorder="1" applyAlignment="1">
      <alignment vertical="center"/>
    </xf>
    <xf numFmtId="167" fontId="130" fillId="3" borderId="1" xfId="1" applyNumberFormat="1" applyFont="1" applyFill="1" applyBorder="1" applyAlignment="1">
      <alignment horizontal="center" vertical="center"/>
    </xf>
    <xf numFmtId="0" fontId="128" fillId="3" borderId="1" xfId="1" applyFont="1" applyFill="1" applyBorder="1" applyAlignment="1">
      <alignment horizontal="center" vertical="center" wrapText="1"/>
    </xf>
    <xf numFmtId="0" fontId="120" fillId="0" borderId="0" xfId="1" applyFont="1" applyAlignment="1">
      <alignment horizontal="left"/>
    </xf>
    <xf numFmtId="0" fontId="120" fillId="0" borderId="0" xfId="1" applyFont="1" applyAlignment="1">
      <alignment horizontal="center"/>
    </xf>
    <xf numFmtId="4" fontId="120" fillId="0" borderId="0" xfId="1" applyNumberFormat="1" applyFont="1" applyAlignment="1">
      <alignment horizontal="center"/>
    </xf>
    <xf numFmtId="4" fontId="123" fillId="0" borderId="0" xfId="1" applyNumberFormat="1" applyFont="1"/>
    <xf numFmtId="167" fontId="120" fillId="0" borderId="1" xfId="1" applyNumberFormat="1" applyFont="1" applyBorder="1" applyAlignment="1">
      <alignment vertical="top" wrapText="1"/>
    </xf>
    <xf numFmtId="167" fontId="123" fillId="0" borderId="1" xfId="1" applyNumberFormat="1" applyFont="1" applyBorder="1" applyAlignment="1">
      <alignment vertical="top" wrapText="1"/>
    </xf>
    <xf numFmtId="166" fontId="120" fillId="0" borderId="1" xfId="1" applyNumberFormat="1" applyFont="1" applyBorder="1" applyAlignment="1">
      <alignment horizontal="left" vertical="top" wrapText="1"/>
    </xf>
    <xf numFmtId="166" fontId="123" fillId="0" borderId="1" xfId="1" applyNumberFormat="1" applyFont="1" applyBorder="1" applyAlignment="1">
      <alignment vertical="top" wrapText="1"/>
    </xf>
    <xf numFmtId="0" fontId="130" fillId="0" borderId="1" xfId="1" applyFont="1" applyBorder="1" applyAlignment="1">
      <alignment horizontal="left" vertical="center" wrapText="1"/>
    </xf>
    <xf numFmtId="0" fontId="120" fillId="0" borderId="1" xfId="840" applyFont="1" applyBorder="1" applyAlignment="1">
      <alignment horizontal="left" vertical="top" wrapText="1"/>
    </xf>
    <xf numFmtId="166" fontId="120" fillId="0" borderId="1" xfId="1" applyNumberFormat="1" applyFont="1" applyBorder="1" applyAlignment="1">
      <alignment vertical="center" wrapText="1"/>
    </xf>
    <xf numFmtId="166" fontId="120" fillId="0" borderId="1" xfId="1" applyNumberFormat="1" applyFont="1" applyBorder="1" applyAlignment="1">
      <alignment horizontal="center" vertical="center"/>
    </xf>
    <xf numFmtId="0" fontId="120" fillId="0" borderId="1" xfId="1" applyFont="1" applyBorder="1" applyAlignment="1">
      <alignment horizontal="center" vertical="top"/>
    </xf>
    <xf numFmtId="166" fontId="120" fillId="0" borderId="1" xfId="1" applyNumberFormat="1" applyFont="1" applyBorder="1" applyAlignment="1">
      <alignment horizontal="left" vertical="top"/>
    </xf>
    <xf numFmtId="0" fontId="130" fillId="0" borderId="1" xfId="0" applyFont="1" applyBorder="1" applyAlignment="1">
      <alignment vertical="center" wrapText="1"/>
    </xf>
    <xf numFmtId="166" fontId="120" fillId="0" borderId="15" xfId="1" applyNumberFormat="1" applyFont="1" applyBorder="1" applyAlignment="1">
      <alignment horizontal="center" vertical="center"/>
    </xf>
    <xf numFmtId="0" fontId="130" fillId="0" borderId="1" xfId="0" applyFont="1" applyBorder="1" applyAlignment="1">
      <alignment horizontal="justify" vertical="center" wrapText="1"/>
    </xf>
    <xf numFmtId="0" fontId="128" fillId="0" borderId="1" xfId="0" applyFont="1" applyBorder="1" applyAlignment="1">
      <alignment vertical="center" wrapText="1"/>
    </xf>
    <xf numFmtId="166" fontId="123" fillId="0" borderId="15" xfId="1" applyNumberFormat="1" applyFont="1" applyBorder="1" applyAlignment="1">
      <alignment horizontal="center" vertical="center"/>
    </xf>
    <xf numFmtId="0" fontId="128" fillId="0" borderId="1" xfId="0" applyFont="1" applyBorder="1" applyAlignment="1">
      <alignment horizontal="justify" vertical="center" wrapText="1"/>
    </xf>
    <xf numFmtId="0" fontId="130" fillId="0" borderId="1" xfId="0" applyFont="1" applyBorder="1" applyAlignment="1">
      <alignment horizontal="justify" vertical="top" wrapText="1"/>
    </xf>
    <xf numFmtId="167" fontId="124" fillId="0" borderId="1" xfId="1" applyNumberFormat="1" applyFont="1" applyBorder="1" applyAlignment="1" applyProtection="1">
      <alignment horizontal="center" vertical="center" wrapText="1"/>
      <protection locked="0"/>
    </xf>
    <xf numFmtId="167" fontId="124" fillId="3" borderId="1" xfId="1" applyNumberFormat="1" applyFont="1" applyFill="1" applyBorder="1" applyAlignment="1" applyProtection="1">
      <alignment horizontal="center" vertical="center" wrapText="1"/>
      <protection locked="0"/>
    </xf>
    <xf numFmtId="0" fontId="124" fillId="3" borderId="1" xfId="1" applyFont="1" applyFill="1" applyBorder="1" applyAlignment="1" applyProtection="1">
      <alignment horizontal="left" vertical="top" wrapText="1"/>
      <protection locked="0"/>
    </xf>
    <xf numFmtId="167" fontId="125" fillId="0" borderId="1" xfId="1" applyNumberFormat="1" applyFont="1" applyBorder="1" applyAlignment="1" applyProtection="1">
      <alignment horizontal="left" vertical="top" wrapText="1"/>
      <protection locked="0"/>
    </xf>
    <xf numFmtId="167" fontId="125" fillId="3" borderId="1" xfId="1" applyNumberFormat="1" applyFont="1" applyFill="1" applyBorder="1" applyAlignment="1" applyProtection="1">
      <alignment horizontal="center" vertical="center" wrapText="1"/>
      <protection locked="0"/>
    </xf>
    <xf numFmtId="167" fontId="124" fillId="0" borderId="1" xfId="1" applyNumberFormat="1" applyFont="1" applyBorder="1" applyAlignment="1" applyProtection="1">
      <alignment horizontal="left" vertical="top" wrapText="1"/>
      <protection locked="0"/>
    </xf>
    <xf numFmtId="0" fontId="125" fillId="3" borderId="1" xfId="1" applyFont="1" applyFill="1" applyBorder="1" applyAlignment="1" applyProtection="1">
      <alignment horizontal="left" vertical="top" wrapText="1"/>
      <protection locked="0"/>
    </xf>
    <xf numFmtId="167" fontId="125" fillId="0" borderId="1" xfId="1" applyNumberFormat="1" applyFont="1" applyBorder="1" applyAlignment="1" applyProtection="1">
      <alignment horizontal="center" vertical="center" wrapText="1"/>
      <protection locked="0"/>
    </xf>
    <xf numFmtId="167" fontId="124" fillId="3" borderId="1" xfId="1" applyNumberFormat="1" applyFont="1" applyFill="1" applyBorder="1" applyAlignment="1" applyProtection="1">
      <alignment horizontal="left" vertical="top" wrapText="1"/>
      <protection locked="0"/>
    </xf>
    <xf numFmtId="0" fontId="120" fillId="0" borderId="0" xfId="840" applyFont="1" applyBorder="1" applyAlignment="1">
      <alignment horizontal="left" vertical="top" wrapText="1"/>
    </xf>
    <xf numFmtId="0" fontId="123" fillId="0" borderId="1" xfId="840" applyFont="1" applyBorder="1" applyAlignment="1">
      <alignment horizontal="center" vertical="center" wrapText="1"/>
    </xf>
    <xf numFmtId="0" fontId="120" fillId="0" borderId="1" xfId="840" applyFont="1" applyFill="1" applyBorder="1" applyAlignment="1">
      <alignment horizontal="left" vertical="top" wrapText="1"/>
    </xf>
    <xf numFmtId="4" fontId="120" fillId="0" borderId="1" xfId="1" applyNumberFormat="1" applyFont="1" applyFill="1" applyBorder="1" applyAlignment="1">
      <alignment horizontal="center" vertical="center" wrapText="1"/>
    </xf>
    <xf numFmtId="0" fontId="123" fillId="0" borderId="1" xfId="840" applyFont="1" applyFill="1" applyBorder="1" applyAlignment="1">
      <alignment horizontal="left" vertical="top" wrapText="1"/>
    </xf>
    <xf numFmtId="0" fontId="128" fillId="0" borderId="1" xfId="0" applyFont="1" applyFill="1" applyBorder="1" applyAlignment="1">
      <alignment vertical="top" wrapText="1"/>
    </xf>
    <xf numFmtId="4" fontId="128" fillId="0" borderId="1" xfId="0" applyNumberFormat="1" applyFont="1" applyFill="1" applyBorder="1" applyAlignment="1">
      <alignment horizontal="center" vertical="center" wrapText="1"/>
    </xf>
    <xf numFmtId="4" fontId="123" fillId="0" borderId="12" xfId="1" applyNumberFormat="1" applyFont="1" applyFill="1" applyBorder="1" applyAlignment="1">
      <alignment horizontal="center" vertical="center"/>
    </xf>
    <xf numFmtId="4" fontId="123" fillId="0" borderId="17" xfId="1" applyNumberFormat="1" applyFont="1" applyFill="1" applyBorder="1" applyAlignment="1">
      <alignment horizontal="center" vertical="center"/>
    </xf>
    <xf numFmtId="0" fontId="120" fillId="0" borderId="1" xfId="903" applyFont="1" applyFill="1" applyBorder="1" applyAlignment="1">
      <alignment horizontal="left" vertical="top" wrapText="1"/>
    </xf>
    <xf numFmtId="0" fontId="123" fillId="0" borderId="1" xfId="840" applyFont="1" applyBorder="1" applyAlignment="1">
      <alignment vertical="top" wrapText="1"/>
    </xf>
    <xf numFmtId="167" fontId="123" fillId="0" borderId="1" xfId="1" applyNumberFormat="1" applyFont="1" applyFill="1" applyBorder="1" applyAlignment="1">
      <alignment vertical="top" wrapText="1"/>
    </xf>
    <xf numFmtId="4" fontId="120" fillId="0" borderId="1" xfId="840" applyNumberFormat="1" applyFont="1" applyBorder="1" applyAlignment="1">
      <alignment horizontal="center" vertical="center" wrapText="1"/>
    </xf>
    <xf numFmtId="49" fontId="120" fillId="0" borderId="1" xfId="840" applyNumberFormat="1" applyFont="1" applyFill="1" applyBorder="1" applyAlignment="1">
      <alignment horizontal="left" vertical="center" wrapText="1"/>
    </xf>
    <xf numFmtId="4" fontId="120" fillId="0" borderId="1" xfId="840" applyNumberFormat="1" applyFont="1" applyFill="1" applyBorder="1" applyAlignment="1">
      <alignment horizontal="center" vertical="center" wrapText="1"/>
    </xf>
    <xf numFmtId="49" fontId="123" fillId="0" borderId="1" xfId="840" applyNumberFormat="1" applyFont="1" applyFill="1" applyBorder="1" applyAlignment="1">
      <alignment horizontal="left" vertical="center" wrapText="1"/>
    </xf>
    <xf numFmtId="4" fontId="123" fillId="0" borderId="1" xfId="840" applyNumberFormat="1" applyFont="1" applyFill="1" applyBorder="1" applyAlignment="1">
      <alignment horizontal="center" vertical="center" wrapText="1"/>
    </xf>
    <xf numFmtId="4" fontId="120" fillId="0" borderId="1" xfId="840" applyNumberFormat="1" applyFont="1" applyFill="1" applyBorder="1" applyAlignment="1">
      <alignment horizontal="center" vertical="center"/>
    </xf>
    <xf numFmtId="4" fontId="120" fillId="0" borderId="1" xfId="840" applyNumberFormat="1" applyFont="1" applyBorder="1" applyAlignment="1">
      <alignment horizontal="center" vertical="center"/>
    </xf>
    <xf numFmtId="4" fontId="123" fillId="0" borderId="1" xfId="840" applyNumberFormat="1" applyFont="1" applyBorder="1" applyAlignment="1">
      <alignment horizontal="center" vertical="center"/>
    </xf>
    <xf numFmtId="4" fontId="123" fillId="0" borderId="17" xfId="840" applyNumberFormat="1" applyFont="1" applyBorder="1" applyAlignment="1">
      <alignment horizontal="center" vertical="center"/>
    </xf>
    <xf numFmtId="0" fontId="123" fillId="3" borderId="1" xfId="903" applyFont="1" applyFill="1" applyBorder="1" applyAlignment="1">
      <alignment horizontal="left" vertical="top" wrapText="1"/>
    </xf>
    <xf numFmtId="4" fontId="123" fillId="0" borderId="1" xfId="840" applyNumberFormat="1" applyFont="1" applyFill="1" applyBorder="1" applyAlignment="1">
      <alignment horizontal="center" vertical="center"/>
    </xf>
    <xf numFmtId="0" fontId="120" fillId="3" borderId="1" xfId="903" applyFont="1" applyFill="1" applyBorder="1" applyAlignment="1">
      <alignment horizontal="left" vertical="top" wrapText="1"/>
    </xf>
    <xf numFmtId="0" fontId="123" fillId="0" borderId="1" xfId="895" applyFont="1" applyFill="1" applyBorder="1" applyAlignment="1">
      <alignment horizontal="left" vertical="top" wrapText="1"/>
    </xf>
    <xf numFmtId="0" fontId="123" fillId="0" borderId="0" xfId="1" applyFont="1" applyFill="1" applyAlignment="1">
      <alignment horizontal="center"/>
    </xf>
    <xf numFmtId="0" fontId="128" fillId="0" borderId="1" xfId="1" applyFont="1" applyFill="1" applyBorder="1" applyAlignment="1">
      <alignment horizontal="left" vertical="top" wrapText="1"/>
    </xf>
    <xf numFmtId="0" fontId="128" fillId="0" borderId="1" xfId="1" applyFont="1" applyFill="1" applyBorder="1" applyAlignment="1">
      <alignment vertical="top" wrapText="1"/>
    </xf>
    <xf numFmtId="0" fontId="123" fillId="0" borderId="0" xfId="1" applyFont="1" applyAlignment="1">
      <alignment horizontal="left" vertical="top"/>
    </xf>
    <xf numFmtId="0" fontId="120" fillId="0" borderId="1" xfId="1" applyFont="1" applyBorder="1" applyAlignment="1">
      <alignment horizontal="left" vertical="top"/>
    </xf>
    <xf numFmtId="0" fontId="121" fillId="0" borderId="1" xfId="1" applyFont="1" applyFill="1" applyBorder="1" applyAlignment="1">
      <alignment horizontal="center"/>
    </xf>
    <xf numFmtId="0" fontId="123" fillId="0" borderId="17" xfId="881" applyFont="1" applyBorder="1" applyAlignment="1">
      <alignment vertical="top" wrapText="1"/>
    </xf>
    <xf numFmtId="0" fontId="100" fillId="0" borderId="0" xfId="840" applyFont="1" applyFill="1" applyBorder="1" applyAlignment="1">
      <alignment vertical="center"/>
    </xf>
    <xf numFmtId="0" fontId="128" fillId="3" borderId="1" xfId="970" applyNumberFormat="1" applyFont="1" applyFill="1" applyBorder="1" applyAlignment="1">
      <alignment horizontal="center" vertical="center" wrapText="1"/>
    </xf>
    <xf numFmtId="0" fontId="128" fillId="3" borderId="1" xfId="1" applyFont="1" applyFill="1" applyBorder="1" applyAlignment="1">
      <alignment horizontal="center" vertical="center"/>
    </xf>
    <xf numFmtId="0" fontId="127" fillId="3" borderId="1" xfId="1" applyFont="1" applyFill="1" applyBorder="1" applyAlignment="1">
      <alignment horizontal="left" vertical="center" wrapText="1"/>
    </xf>
    <xf numFmtId="167" fontId="127" fillId="3" borderId="1" xfId="1" applyNumberFormat="1" applyFont="1" applyFill="1" applyBorder="1" applyAlignment="1">
      <alignment horizontal="center" vertical="center" wrapText="1"/>
    </xf>
    <xf numFmtId="167" fontId="128" fillId="3" borderId="1" xfId="1" applyNumberFormat="1" applyFont="1" applyFill="1" applyBorder="1" applyAlignment="1">
      <alignment horizontal="center" vertical="center"/>
    </xf>
    <xf numFmtId="167" fontId="126" fillId="3" borderId="1" xfId="1" applyNumberFormat="1" applyFont="1" applyFill="1" applyBorder="1" applyAlignment="1">
      <alignment horizontal="center" vertical="center" wrapText="1"/>
    </xf>
    <xf numFmtId="0" fontId="128" fillId="3" borderId="1" xfId="1" applyFont="1" applyFill="1" applyBorder="1" applyAlignment="1">
      <alignment horizontal="left" vertical="center" wrapText="1"/>
    </xf>
    <xf numFmtId="0" fontId="128" fillId="3" borderId="1" xfId="1" applyNumberFormat="1" applyFont="1" applyFill="1" applyBorder="1" applyAlignment="1">
      <alignment horizontal="center" vertical="center"/>
    </xf>
    <xf numFmtId="0" fontId="120" fillId="0" borderId="0" xfId="1" applyFont="1" applyFill="1" applyAlignment="1">
      <alignment horizontal="left"/>
    </xf>
    <xf numFmtId="49" fontId="120" fillId="0" borderId="1" xfId="1" applyNumberFormat="1" applyFont="1" applyFill="1" applyBorder="1" applyAlignment="1">
      <alignment horizontal="center" vertical="top" wrapText="1"/>
    </xf>
    <xf numFmtId="166" fontId="120" fillId="0" borderId="1" xfId="1" applyNumberFormat="1" applyFont="1" applyFill="1" applyBorder="1" applyAlignment="1">
      <alignment horizontal="left" vertical="top" wrapText="1"/>
    </xf>
    <xf numFmtId="0" fontId="125" fillId="0" borderId="1" xfId="1" applyFont="1" applyFill="1" applyBorder="1" applyAlignment="1" applyProtection="1">
      <alignment horizontal="left" vertical="top" wrapText="1"/>
      <protection locked="0"/>
    </xf>
    <xf numFmtId="166" fontId="123" fillId="0" borderId="1" xfId="1" applyNumberFormat="1" applyFont="1" applyFill="1" applyBorder="1" applyAlignment="1">
      <alignment vertical="top" wrapText="1"/>
    </xf>
    <xf numFmtId="166" fontId="120" fillId="0" borderId="1" xfId="1" applyNumberFormat="1" applyFont="1" applyFill="1" applyBorder="1" applyAlignment="1">
      <alignment vertical="top" wrapText="1"/>
    </xf>
    <xf numFmtId="49" fontId="123" fillId="0" borderId="1" xfId="1" applyNumberFormat="1" applyFont="1" applyFill="1" applyBorder="1" applyAlignment="1">
      <alignment horizontal="center" vertical="center"/>
    </xf>
    <xf numFmtId="167" fontId="123" fillId="0" borderId="17" xfId="1" applyNumberFormat="1" applyFont="1" applyBorder="1" applyAlignment="1">
      <alignment vertical="top" wrapText="1"/>
    </xf>
    <xf numFmtId="167" fontId="120" fillId="3" borderId="17" xfId="1" applyNumberFormat="1" applyFont="1" applyFill="1" applyBorder="1" applyAlignment="1">
      <alignment vertical="top" wrapText="1"/>
    </xf>
    <xf numFmtId="49" fontId="123" fillId="0" borderId="1" xfId="902" applyNumberFormat="1" applyFont="1" applyBorder="1" applyAlignment="1">
      <alignment horizontal="center" vertical="center" wrapText="1"/>
    </xf>
    <xf numFmtId="0" fontId="123" fillId="0" borderId="1" xfId="902" applyFont="1" applyBorder="1" applyAlignment="1">
      <alignment horizontal="center" vertical="center" wrapText="1"/>
    </xf>
    <xf numFmtId="3" fontId="123" fillId="0" borderId="1" xfId="902" applyNumberFormat="1" applyFont="1" applyBorder="1" applyAlignment="1">
      <alignment horizontal="center" vertical="center" wrapText="1"/>
    </xf>
    <xf numFmtId="4" fontId="124" fillId="0" borderId="1" xfId="902" applyNumberFormat="1" applyFont="1" applyBorder="1" applyAlignment="1" applyProtection="1">
      <alignment horizontal="center" vertical="center" wrapText="1"/>
      <protection locked="0"/>
    </xf>
    <xf numFmtId="167" fontId="120" fillId="0" borderId="1" xfId="962" applyNumberFormat="1" applyFont="1" applyBorder="1" applyAlignment="1">
      <alignment horizontal="center" vertical="center"/>
    </xf>
    <xf numFmtId="4" fontId="120" fillId="0" borderId="1" xfId="962" applyNumberFormat="1" applyFont="1" applyBorder="1" applyAlignment="1">
      <alignment horizontal="center" vertical="center"/>
    </xf>
    <xf numFmtId="4" fontId="125" fillId="0" borderId="1" xfId="902" applyNumberFormat="1" applyFont="1" applyBorder="1" applyAlignment="1" applyProtection="1">
      <alignment horizontal="center" vertical="center" wrapText="1"/>
      <protection locked="0"/>
    </xf>
    <xf numFmtId="167" fontId="123" fillId="0" borderId="1" xfId="962" applyNumberFormat="1" applyFont="1" applyBorder="1" applyAlignment="1">
      <alignment horizontal="center" vertical="center"/>
    </xf>
    <xf numFmtId="4" fontId="123" fillId="0" borderId="1" xfId="962" applyNumberFormat="1" applyFont="1" applyBorder="1" applyAlignment="1">
      <alignment horizontal="center" vertical="center"/>
    </xf>
    <xf numFmtId="167" fontId="123" fillId="0" borderId="17" xfId="962" applyNumberFormat="1" applyFont="1" applyBorder="1" applyAlignment="1">
      <alignment horizontal="center" vertical="center"/>
    </xf>
    <xf numFmtId="0" fontId="123" fillId="0" borderId="1" xfId="962" applyFont="1" applyBorder="1" applyAlignment="1">
      <alignment vertical="top" wrapText="1"/>
    </xf>
    <xf numFmtId="0" fontId="120" fillId="0" borderId="1" xfId="962" applyFont="1" applyBorder="1" applyAlignment="1">
      <alignment vertical="top" wrapText="1"/>
    </xf>
    <xf numFmtId="0" fontId="123" fillId="0" borderId="1" xfId="962" applyFont="1" applyBorder="1" applyAlignment="1">
      <alignment horizontal="center" vertical="center" wrapText="1"/>
    </xf>
    <xf numFmtId="167" fontId="120" fillId="0" borderId="1" xfId="962" applyNumberFormat="1" applyFont="1" applyFill="1" applyBorder="1" applyAlignment="1">
      <alignment horizontal="center" vertical="center" wrapText="1"/>
    </xf>
    <xf numFmtId="167" fontId="123" fillId="0" borderId="1" xfId="962" applyNumberFormat="1" applyFont="1" applyFill="1" applyBorder="1" applyAlignment="1">
      <alignment horizontal="center" vertical="center" wrapText="1"/>
    </xf>
    <xf numFmtId="0" fontId="120" fillId="3" borderId="1" xfId="962" applyFont="1" applyFill="1" applyBorder="1" applyAlignment="1">
      <alignment horizontal="justify" vertical="top" wrapText="1"/>
    </xf>
    <xf numFmtId="167" fontId="120" fillId="3" borderId="1" xfId="962" applyNumberFormat="1" applyFont="1" applyFill="1" applyBorder="1" applyAlignment="1">
      <alignment horizontal="center" vertical="center" wrapText="1"/>
    </xf>
    <xf numFmtId="167" fontId="123" fillId="0" borderId="1" xfId="962" applyNumberFormat="1" applyFont="1" applyBorder="1" applyAlignment="1">
      <alignment horizontal="center" vertical="center" wrapText="1"/>
    </xf>
    <xf numFmtId="167" fontId="123" fillId="0" borderId="1" xfId="962" applyNumberFormat="1" applyFont="1" applyFill="1" applyBorder="1" applyAlignment="1">
      <alignment vertical="center" wrapText="1"/>
    </xf>
    <xf numFmtId="167" fontId="125" fillId="0" borderId="1" xfId="902" applyNumberFormat="1" applyFont="1" applyBorder="1" applyAlignment="1">
      <alignment horizontal="center" vertical="center" wrapText="1"/>
    </xf>
    <xf numFmtId="167" fontId="125" fillId="0" borderId="1" xfId="902" applyNumberFormat="1" applyFont="1" applyBorder="1" applyAlignment="1">
      <alignment horizontal="left" vertical="top" wrapText="1"/>
    </xf>
    <xf numFmtId="166" fontId="120" fillId="3" borderId="1" xfId="1" applyNumberFormat="1" applyFont="1" applyFill="1" applyBorder="1" applyAlignment="1">
      <alignment horizontal="center" vertical="center"/>
    </xf>
    <xf numFmtId="166" fontId="123" fillId="3" borderId="1" xfId="1" applyNumberFormat="1" applyFont="1" applyFill="1" applyBorder="1" applyAlignment="1">
      <alignment horizontal="center" vertical="center"/>
    </xf>
    <xf numFmtId="4" fontId="123" fillId="3" borderId="1" xfId="1" applyNumberFormat="1" applyFont="1" applyFill="1" applyBorder="1" applyAlignment="1">
      <alignment horizontal="center" vertical="center"/>
    </xf>
    <xf numFmtId="0" fontId="124" fillId="3" borderId="1" xfId="821" applyFont="1" applyFill="1" applyBorder="1" applyAlignment="1">
      <alignment vertical="center" wrapText="1"/>
    </xf>
    <xf numFmtId="49" fontId="125" fillId="3" borderId="1" xfId="821" applyNumberFormat="1" applyFont="1" applyFill="1" applyBorder="1" applyAlignment="1">
      <alignment vertical="top" wrapText="1"/>
    </xf>
    <xf numFmtId="166" fontId="120" fillId="0" borderId="17" xfId="1" applyNumberFormat="1" applyFont="1" applyBorder="1" applyAlignment="1">
      <alignment horizontal="left" vertical="top" wrapText="1"/>
    </xf>
    <xf numFmtId="0" fontId="120" fillId="0" borderId="1" xfId="1" applyFont="1" applyBorder="1" applyAlignment="1">
      <alignment horizontal="center" vertical="center" wrapText="1"/>
    </xf>
    <xf numFmtId="0" fontId="119" fillId="0" borderId="1" xfId="1" applyFont="1" applyBorder="1" applyAlignment="1">
      <alignment horizontal="center" vertical="center" wrapText="1"/>
    </xf>
    <xf numFmtId="0" fontId="120" fillId="0" borderId="1" xfId="1" applyFont="1" applyBorder="1" applyAlignment="1">
      <alignment horizontal="center" vertical="center"/>
    </xf>
    <xf numFmtId="49" fontId="120" fillId="0" borderId="1" xfId="1" applyNumberFormat="1" applyFont="1" applyBorder="1" applyAlignment="1">
      <alignment horizontal="center" vertical="center" wrapText="1"/>
    </xf>
    <xf numFmtId="49" fontId="120" fillId="0" borderId="1" xfId="1" applyNumberFormat="1" applyFont="1" applyBorder="1" applyAlignment="1">
      <alignment horizontal="center" vertical="center"/>
    </xf>
    <xf numFmtId="167" fontId="102" fillId="0" borderId="0" xfId="1" applyNumberFormat="1" applyFont="1" applyAlignment="1">
      <alignment vertical="center"/>
    </xf>
    <xf numFmtId="0" fontId="94" fillId="0" borderId="0" xfId="878" applyFont="1" applyAlignment="1">
      <alignment horizontal="right" vertical="center"/>
    </xf>
    <xf numFmtId="0" fontId="94" fillId="0" borderId="0" xfId="1" applyFont="1" applyAlignment="1">
      <alignment vertical="center"/>
    </xf>
    <xf numFmtId="0" fontId="102" fillId="0" borderId="0" xfId="1" applyFont="1" applyAlignment="1">
      <alignment vertical="center"/>
    </xf>
    <xf numFmtId="167" fontId="119" fillId="0" borderId="1" xfId="1" applyNumberFormat="1" applyFont="1" applyBorder="1" applyAlignment="1">
      <alignment horizontal="center" vertical="center" wrapText="1"/>
    </xf>
    <xf numFmtId="49" fontId="92" fillId="0" borderId="13" xfId="1" applyNumberFormat="1" applyFont="1" applyBorder="1" applyAlignment="1">
      <alignment horizontal="center" vertical="center" wrapText="1"/>
    </xf>
    <xf numFmtId="49" fontId="92" fillId="0" borderId="14" xfId="1" applyNumberFormat="1" applyFont="1" applyBorder="1" applyAlignment="1">
      <alignment horizontal="center" vertical="center" wrapText="1"/>
    </xf>
    <xf numFmtId="0" fontId="133" fillId="0" borderId="1" xfId="1" applyFont="1" applyBorder="1" applyAlignment="1">
      <alignment horizontal="center" vertical="center"/>
    </xf>
    <xf numFmtId="4" fontId="102" fillId="0" borderId="1" xfId="1" applyNumberFormat="1" applyFont="1" applyBorder="1" applyAlignment="1">
      <alignment vertical="center"/>
    </xf>
    <xf numFmtId="4" fontId="102" fillId="0" borderId="1" xfId="1" applyNumberFormat="1" applyFont="1" applyBorder="1" applyAlignment="1">
      <alignment vertical="center" wrapText="1"/>
    </xf>
    <xf numFmtId="4" fontId="102" fillId="0" borderId="13" xfId="1" applyNumberFormat="1" applyFont="1" applyBorder="1" applyAlignment="1">
      <alignment vertical="center" wrapText="1"/>
    </xf>
    <xf numFmtId="4" fontId="102" fillId="0" borderId="0" xfId="1" applyNumberFormat="1" applyFont="1" applyAlignment="1">
      <alignment vertical="center"/>
    </xf>
    <xf numFmtId="49" fontId="121" fillId="0" borderId="1" xfId="1" applyNumberFormat="1" applyFont="1" applyBorder="1" applyAlignment="1">
      <alignment horizontal="center" vertical="center" wrapText="1"/>
    </xf>
    <xf numFmtId="0" fontId="121" fillId="0" borderId="1" xfId="1" applyFont="1" applyBorder="1" applyAlignment="1">
      <alignment horizontal="left" vertical="center" wrapText="1"/>
    </xf>
    <xf numFmtId="4" fontId="92" fillId="0" borderId="1" xfId="1" applyNumberFormat="1" applyFont="1" applyBorder="1" applyAlignment="1">
      <alignment vertical="center"/>
    </xf>
    <xf numFmtId="4" fontId="32" fillId="0" borderId="1" xfId="1" applyNumberFormat="1" applyFont="1" applyBorder="1" applyAlignment="1">
      <alignment vertical="center"/>
    </xf>
    <xf numFmtId="4" fontId="32" fillId="0" borderId="13" xfId="1" applyNumberFormat="1" applyFont="1" applyBorder="1" applyAlignment="1">
      <alignment vertical="center"/>
    </xf>
    <xf numFmtId="4" fontId="37" fillId="0" borderId="0" xfId="1" applyNumberFormat="1" applyFont="1"/>
    <xf numFmtId="49" fontId="121" fillId="0" borderId="1" xfId="1" applyNumberFormat="1" applyFont="1" applyBorder="1" applyAlignment="1">
      <alignment horizontal="center" vertical="center"/>
    </xf>
    <xf numFmtId="4" fontId="92" fillId="0" borderId="12" xfId="1" applyNumberFormat="1" applyFont="1" applyBorder="1" applyAlignment="1">
      <alignment vertical="center"/>
    </xf>
    <xf numFmtId="166" fontId="94" fillId="0" borderId="12" xfId="1" applyNumberFormat="1" applyFont="1" applyBorder="1" applyAlignment="1">
      <alignment vertical="center"/>
    </xf>
    <xf numFmtId="166" fontId="94" fillId="0" borderId="18" xfId="1" applyNumberFormat="1" applyFont="1" applyBorder="1" applyAlignment="1">
      <alignment vertical="center"/>
    </xf>
    <xf numFmtId="4" fontId="33" fillId="0" borderId="1" xfId="1" applyNumberFormat="1" applyFont="1" applyBorder="1" applyAlignment="1">
      <alignment vertical="center"/>
    </xf>
    <xf numFmtId="166" fontId="94" fillId="0" borderId="1" xfId="1" applyNumberFormat="1" applyFont="1" applyBorder="1" applyAlignment="1">
      <alignment vertical="center"/>
    </xf>
    <xf numFmtId="166" fontId="94" fillId="0" borderId="13" xfId="1" applyNumberFormat="1" applyFont="1" applyBorder="1" applyAlignment="1">
      <alignment vertical="center"/>
    </xf>
    <xf numFmtId="4" fontId="92" fillId="0" borderId="17" xfId="1" applyNumberFormat="1" applyFont="1" applyBorder="1" applyAlignment="1">
      <alignment vertical="center"/>
    </xf>
    <xf numFmtId="166" fontId="94" fillId="0" borderId="17" xfId="1" applyNumberFormat="1" applyFont="1" applyBorder="1" applyAlignment="1">
      <alignment vertical="center"/>
    </xf>
    <xf numFmtId="166" fontId="94" fillId="0" borderId="19" xfId="1" applyNumberFormat="1" applyFont="1" applyBorder="1" applyAlignment="1">
      <alignment vertical="center"/>
    </xf>
    <xf numFmtId="0" fontId="104" fillId="0" borderId="0" xfId="1" applyFont="1"/>
    <xf numFmtId="4" fontId="102" fillId="0" borderId="13" xfId="1" applyNumberFormat="1" applyFont="1" applyBorder="1" applyAlignment="1">
      <alignment vertical="center"/>
    </xf>
    <xf numFmtId="166" fontId="36" fillId="0" borderId="1" xfId="1" applyNumberFormat="1" applyFont="1" applyBorder="1" applyAlignment="1">
      <alignment vertical="center"/>
    </xf>
    <xf numFmtId="4" fontId="36" fillId="0" borderId="1" xfId="1" applyNumberFormat="1" applyFont="1" applyBorder="1" applyAlignment="1">
      <alignment vertical="center"/>
    </xf>
    <xf numFmtId="4" fontId="33" fillId="0" borderId="13" xfId="1" applyNumberFormat="1" applyFont="1" applyBorder="1" applyAlignment="1">
      <alignment vertical="center"/>
    </xf>
    <xf numFmtId="0" fontId="121" fillId="0" borderId="1" xfId="1" applyFont="1" applyBorder="1" applyAlignment="1">
      <alignment vertical="center" wrapText="1"/>
    </xf>
    <xf numFmtId="2" fontId="32" fillId="0" borderId="1" xfId="1" applyNumberFormat="1" applyFont="1" applyBorder="1" applyAlignment="1">
      <alignment vertical="center"/>
    </xf>
    <xf numFmtId="2" fontId="32" fillId="0" borderId="13" xfId="1" applyNumberFormat="1" applyFont="1" applyBorder="1" applyAlignment="1">
      <alignment vertical="center"/>
    </xf>
    <xf numFmtId="4" fontId="32" fillId="0" borderId="0" xfId="1" applyNumberFormat="1" applyFont="1" applyAlignment="1">
      <alignment vertical="center"/>
    </xf>
    <xf numFmtId="2" fontId="32" fillId="0" borderId="0" xfId="1" applyNumberFormat="1" applyFont="1" applyAlignment="1">
      <alignment vertical="center"/>
    </xf>
    <xf numFmtId="0" fontId="32" fillId="0" borderId="1" xfId="1" applyFont="1" applyBorder="1" applyAlignment="1">
      <alignment vertical="center"/>
    </xf>
    <xf numFmtId="0" fontId="32" fillId="0" borderId="13" xfId="1" applyFont="1" applyBorder="1" applyAlignment="1">
      <alignment vertical="center"/>
    </xf>
    <xf numFmtId="0" fontId="122" fillId="3" borderId="1" xfId="1" applyFont="1" applyFill="1" applyBorder="1" applyAlignment="1">
      <alignment vertical="center"/>
    </xf>
    <xf numFmtId="0" fontId="121" fillId="3" borderId="1" xfId="1" applyFont="1" applyFill="1" applyBorder="1" applyAlignment="1">
      <alignment vertical="center"/>
    </xf>
    <xf numFmtId="4" fontId="36" fillId="0" borderId="13" xfId="1" applyNumberFormat="1" applyFont="1" applyBorder="1" applyAlignment="1">
      <alignment vertical="center"/>
    </xf>
    <xf numFmtId="2" fontId="36" fillId="0" borderId="1" xfId="1" applyNumberFormat="1" applyFont="1" applyBorder="1" applyAlignment="1">
      <alignment vertical="center"/>
    </xf>
    <xf numFmtId="2" fontId="36" fillId="0" borderId="13" xfId="1" applyNumberFormat="1" applyFont="1" applyBorder="1" applyAlignment="1">
      <alignment vertical="center"/>
    </xf>
    <xf numFmtId="2" fontId="92" fillId="0" borderId="1" xfId="1" applyNumberFormat="1" applyFont="1" applyBorder="1" applyAlignment="1">
      <alignment vertical="center"/>
    </xf>
    <xf numFmtId="2" fontId="32" fillId="0" borderId="17" xfId="1" applyNumberFormat="1" applyFont="1" applyBorder="1" applyAlignment="1">
      <alignment vertical="center"/>
    </xf>
    <xf numFmtId="166" fontId="32" fillId="0" borderId="1" xfId="1" applyNumberFormat="1" applyFont="1" applyBorder="1" applyAlignment="1">
      <alignment vertical="center"/>
    </xf>
    <xf numFmtId="166" fontId="32" fillId="0" borderId="13" xfId="1" applyNumberFormat="1" applyFont="1" applyBorder="1" applyAlignment="1">
      <alignment vertical="center"/>
    </xf>
    <xf numFmtId="0" fontId="123" fillId="0" borderId="1" xfId="0" applyFont="1" applyBorder="1" applyAlignment="1">
      <alignment vertical="center" wrapText="1"/>
    </xf>
    <xf numFmtId="4" fontId="94" fillId="0" borderId="0" xfId="1" applyNumberFormat="1" applyFont="1" applyAlignment="1">
      <alignment vertical="center"/>
    </xf>
    <xf numFmtId="49" fontId="33" fillId="0" borderId="0" xfId="0" applyNumberFormat="1" applyFont="1" applyAlignment="1">
      <alignment horizontal="center" vertical="center" wrapText="1"/>
    </xf>
    <xf numFmtId="4" fontId="32" fillId="0" borderId="0" xfId="0" applyNumberFormat="1" applyFont="1" applyAlignment="1">
      <alignment horizontal="center" vertical="center"/>
    </xf>
    <xf numFmtId="167" fontId="128" fillId="0" borderId="1" xfId="1" applyNumberFormat="1" applyFont="1" applyFill="1" applyBorder="1" applyAlignment="1">
      <alignment horizontal="center" vertical="center" wrapText="1"/>
    </xf>
    <xf numFmtId="0" fontId="94" fillId="0" borderId="0" xfId="1" applyFont="1"/>
    <xf numFmtId="0" fontId="123" fillId="3" borderId="1" xfId="1" applyFont="1" applyFill="1" applyBorder="1" applyAlignment="1">
      <alignment horizontal="justify" vertical="top" wrapText="1"/>
    </xf>
    <xf numFmtId="49" fontId="120" fillId="0" borderId="1" xfId="1" applyNumberFormat="1" applyFont="1" applyBorder="1" applyAlignment="1">
      <alignment horizontal="center" vertical="top" wrapText="1"/>
    </xf>
    <xf numFmtId="49" fontId="123" fillId="0" borderId="1" xfId="1" applyNumberFormat="1" applyFont="1" applyBorder="1" applyAlignment="1">
      <alignment horizontal="center" vertical="top" wrapText="1"/>
    </xf>
    <xf numFmtId="167" fontId="123" fillId="0" borderId="1" xfId="1" applyNumberFormat="1" applyFont="1" applyBorder="1" applyAlignment="1">
      <alignment horizontal="center" vertical="center"/>
    </xf>
    <xf numFmtId="49" fontId="123" fillId="0" borderId="1" xfId="1" applyNumberFormat="1" applyFont="1" applyBorder="1" applyAlignment="1">
      <alignment horizontal="center" vertical="top"/>
    </xf>
    <xf numFmtId="167" fontId="120" fillId="0" borderId="1" xfId="1" applyNumberFormat="1" applyFont="1" applyBorder="1" applyAlignment="1">
      <alignment horizontal="center" vertical="center"/>
    </xf>
    <xf numFmtId="0" fontId="123" fillId="0" borderId="0" xfId="1" applyFont="1"/>
    <xf numFmtId="49" fontId="123" fillId="0" borderId="1" xfId="1" applyNumberFormat="1" applyFont="1" applyBorder="1" applyAlignment="1">
      <alignment horizontal="left" vertical="top" wrapText="1"/>
    </xf>
    <xf numFmtId="49" fontId="120" fillId="0" borderId="1" xfId="1" applyNumberFormat="1" applyFont="1" applyBorder="1" applyAlignment="1">
      <alignment horizontal="center" vertical="top"/>
    </xf>
    <xf numFmtId="166" fontId="123" fillId="0" borderId="1" xfId="1" applyNumberFormat="1" applyFont="1" applyBorder="1" applyAlignment="1">
      <alignment horizontal="left" vertical="top" wrapText="1"/>
    </xf>
    <xf numFmtId="2" fontId="120" fillId="0" borderId="17" xfId="1" applyNumberFormat="1" applyFont="1" applyBorder="1" applyAlignment="1">
      <alignment vertical="center" wrapText="1"/>
    </xf>
    <xf numFmtId="2" fontId="120" fillId="0" borderId="17" xfId="1" applyNumberFormat="1" applyFont="1" applyBorder="1" applyAlignment="1">
      <alignment horizontal="left" vertical="top" wrapText="1"/>
    </xf>
    <xf numFmtId="4" fontId="127" fillId="3" borderId="1" xfId="1" applyNumberFormat="1" applyFont="1" applyFill="1" applyBorder="1" applyAlignment="1">
      <alignment horizontal="center" vertical="center" wrapText="1"/>
    </xf>
    <xf numFmtId="0" fontId="123" fillId="0" borderId="1" xfId="0" applyFont="1" applyBorder="1" applyAlignment="1">
      <alignment horizontal="left" vertical="top" wrapText="1"/>
    </xf>
    <xf numFmtId="4" fontId="126" fillId="3" borderId="1" xfId="1" applyNumberFormat="1" applyFont="1" applyFill="1" applyBorder="1" applyAlignment="1">
      <alignment horizontal="center" vertical="center" wrapText="1"/>
    </xf>
    <xf numFmtId="0" fontId="94" fillId="3" borderId="0" xfId="821" applyFont="1" applyFill="1"/>
    <xf numFmtId="0" fontId="5" fillId="0" borderId="0" xfId="1272"/>
    <xf numFmtId="167" fontId="123" fillId="3" borderId="1" xfId="1" applyNumberFormat="1" applyFont="1" applyFill="1" applyBorder="1" applyAlignment="1">
      <alignment horizontal="center" vertical="center"/>
    </xf>
    <xf numFmtId="0" fontId="5" fillId="0" borderId="0" xfId="1273"/>
    <xf numFmtId="49" fontId="123" fillId="0" borderId="1" xfId="1" applyNumberFormat="1" applyFont="1" applyFill="1" applyBorder="1" applyAlignment="1">
      <alignment horizontal="center" vertical="top" wrapText="1"/>
    </xf>
    <xf numFmtId="167" fontId="120" fillId="3" borderId="16" xfId="1" applyNumberFormat="1" applyFont="1" applyFill="1" applyBorder="1" applyAlignment="1">
      <alignment vertical="top" wrapText="1"/>
    </xf>
    <xf numFmtId="167" fontId="120" fillId="3" borderId="17" xfId="1" applyNumberFormat="1" applyFont="1" applyFill="1" applyBorder="1" applyAlignment="1">
      <alignment horizontal="center" vertical="center" wrapText="1"/>
    </xf>
    <xf numFmtId="167" fontId="120" fillId="3" borderId="1" xfId="1" applyNumberFormat="1" applyFont="1" applyFill="1" applyBorder="1" applyAlignment="1">
      <alignment vertical="top" wrapText="1"/>
    </xf>
    <xf numFmtId="167" fontId="123" fillId="0" borderId="17" xfId="1" applyNumberFormat="1" applyFont="1" applyBorder="1" applyAlignment="1">
      <alignment vertical="top"/>
    </xf>
    <xf numFmtId="167" fontId="120" fillId="0" borderId="1" xfId="1" applyNumberFormat="1" applyFont="1" applyFill="1" applyBorder="1" applyAlignment="1">
      <alignment horizontal="left" vertical="top" wrapText="1"/>
    </xf>
    <xf numFmtId="167" fontId="123" fillId="0" borderId="1" xfId="1" applyNumberFormat="1" applyFont="1" applyFill="1" applyBorder="1" applyAlignment="1">
      <alignment vertical="center" wrapText="1"/>
    </xf>
    <xf numFmtId="167" fontId="120" fillId="0" borderId="1" xfId="1" applyNumberFormat="1" applyFont="1" applyFill="1" applyBorder="1" applyAlignment="1">
      <alignment vertical="center" wrapText="1"/>
    </xf>
    <xf numFmtId="167" fontId="123" fillId="0" borderId="1" xfId="1" applyNumberFormat="1" applyFont="1" applyFill="1" applyBorder="1" applyAlignment="1">
      <alignment wrapText="1"/>
    </xf>
    <xf numFmtId="167" fontId="120" fillId="0" borderId="1" xfId="1" applyNumberFormat="1" applyFont="1" applyBorder="1" applyAlignment="1">
      <alignment horizontal="left" wrapText="1"/>
    </xf>
    <xf numFmtId="0" fontId="120" fillId="0" borderId="1" xfId="962" applyFont="1" applyFill="1" applyBorder="1" applyAlignment="1">
      <alignment horizontal="left" vertical="top" wrapText="1"/>
    </xf>
    <xf numFmtId="167" fontId="124" fillId="0" borderId="1" xfId="902" applyNumberFormat="1" applyFont="1" applyFill="1" applyBorder="1" applyAlignment="1">
      <alignment horizontal="left" vertical="top" wrapText="1"/>
    </xf>
    <xf numFmtId="49" fontId="125" fillId="0" borderId="17" xfId="902" applyNumberFormat="1" applyFont="1" applyBorder="1" applyAlignment="1">
      <alignment horizontal="center" vertical="center" wrapText="1"/>
    </xf>
    <xf numFmtId="0" fontId="120" fillId="0" borderId="1" xfId="962" applyFont="1" applyBorder="1" applyAlignment="1">
      <alignment horizontal="left" wrapText="1"/>
    </xf>
    <xf numFmtId="49" fontId="120" fillId="0" borderId="0" xfId="2" applyNumberFormat="1" applyFont="1" applyAlignment="1">
      <alignment horizontal="center" vertical="center" wrapText="1"/>
    </xf>
    <xf numFmtId="0" fontId="123" fillId="0" borderId="0" xfId="2" applyFont="1" applyAlignment="1">
      <alignment vertical="top" wrapText="1"/>
    </xf>
    <xf numFmtId="167" fontId="123" fillId="0" borderId="0" xfId="2" applyNumberFormat="1" applyFont="1" applyAlignment="1">
      <alignment horizontal="center" vertical="center" wrapText="1"/>
    </xf>
    <xf numFmtId="49" fontId="120" fillId="0" borderId="0" xfId="962" applyNumberFormat="1" applyFont="1" applyAlignment="1">
      <alignment horizontal="center" vertical="center" wrapText="1"/>
    </xf>
    <xf numFmtId="0" fontId="123" fillId="0" borderId="0" xfId="962" applyFont="1" applyAlignment="1">
      <alignment vertical="top" wrapText="1"/>
    </xf>
    <xf numFmtId="0" fontId="123" fillId="0" borderId="0" xfId="962" applyFont="1" applyAlignment="1">
      <alignment horizontal="center" vertical="center" wrapText="1"/>
    </xf>
    <xf numFmtId="49" fontId="120" fillId="0" borderId="1" xfId="1" applyNumberFormat="1" applyFont="1" applyFill="1" applyBorder="1" applyAlignment="1">
      <alignment horizontal="left" vertical="top" wrapText="1"/>
    </xf>
    <xf numFmtId="4" fontId="120" fillId="3" borderId="1" xfId="1" applyNumberFormat="1" applyFont="1" applyFill="1" applyBorder="1" applyAlignment="1">
      <alignment horizontal="center" vertical="center" wrapText="1"/>
    </xf>
    <xf numFmtId="4" fontId="120" fillId="3" borderId="1" xfId="840" applyNumberFormat="1" applyFont="1" applyFill="1" applyBorder="1" applyAlignment="1">
      <alignment horizontal="center" vertical="center"/>
    </xf>
    <xf numFmtId="4" fontId="120" fillId="3" borderId="1" xfId="840" applyNumberFormat="1" applyFont="1" applyFill="1" applyBorder="1" applyAlignment="1">
      <alignment horizontal="center" vertical="center" wrapText="1"/>
    </xf>
    <xf numFmtId="49" fontId="120" fillId="0" borderId="17" xfId="840" applyNumberFormat="1" applyFont="1" applyBorder="1" applyAlignment="1">
      <alignment horizontal="center" vertical="center"/>
    </xf>
    <xf numFmtId="0" fontId="120" fillId="3" borderId="1" xfId="903" applyFont="1" applyFill="1" applyBorder="1" applyAlignment="1">
      <alignment wrapText="1"/>
    </xf>
    <xf numFmtId="49" fontId="123" fillId="0" borderId="1" xfId="1" applyNumberFormat="1" applyFont="1" applyBorder="1" applyAlignment="1">
      <alignment horizontal="left" vertical="top" wrapText="1"/>
    </xf>
    <xf numFmtId="4" fontId="123" fillId="0" borderId="1" xfId="1" applyNumberFormat="1" applyFont="1" applyFill="1" applyBorder="1" applyAlignment="1">
      <alignment horizontal="center" vertical="center" wrapText="1"/>
    </xf>
    <xf numFmtId="49" fontId="120" fillId="0" borderId="1" xfId="840" applyNumberFormat="1" applyFont="1" applyFill="1" applyBorder="1" applyAlignment="1">
      <alignment horizontal="left" vertical="top" wrapText="1"/>
    </xf>
    <xf numFmtId="49" fontId="123" fillId="3" borderId="1" xfId="962" applyNumberFormat="1" applyFont="1" applyFill="1" applyBorder="1" applyAlignment="1">
      <alignment vertical="center" wrapText="1"/>
    </xf>
    <xf numFmtId="0" fontId="120" fillId="0" borderId="1" xfId="840" applyFont="1" applyBorder="1" applyAlignment="1">
      <alignment vertical="center"/>
    </xf>
    <xf numFmtId="167" fontId="120" fillId="0" borderId="17" xfId="1" applyNumberFormat="1" applyFont="1" applyFill="1" applyBorder="1" applyAlignment="1">
      <alignment horizontal="center" vertical="center" wrapText="1"/>
    </xf>
    <xf numFmtId="49" fontId="121" fillId="0" borderId="17" xfId="1" applyNumberFormat="1" applyFont="1" applyFill="1" applyBorder="1" applyAlignment="1">
      <alignment vertical="center" wrapText="1"/>
    </xf>
    <xf numFmtId="0" fontId="120" fillId="0" borderId="17" xfId="1" applyFont="1" applyFill="1" applyBorder="1" applyAlignment="1">
      <alignment horizontal="right" vertical="center" wrapText="1"/>
    </xf>
    <xf numFmtId="167" fontId="121" fillId="0" borderId="17" xfId="1" applyNumberFormat="1" applyFont="1" applyFill="1" applyBorder="1" applyAlignment="1">
      <alignment horizontal="center" vertical="center"/>
    </xf>
    <xf numFmtId="0" fontId="123" fillId="0" borderId="0" xfId="878" applyFont="1" applyFill="1" applyAlignment="1">
      <alignment horizontal="right" vertical="center"/>
    </xf>
    <xf numFmtId="167" fontId="119" fillId="0" borderId="1" xfId="1" applyNumberFormat="1" applyFont="1" applyFill="1" applyBorder="1" applyAlignment="1">
      <alignment horizontal="center" vertical="center" wrapText="1"/>
    </xf>
    <xf numFmtId="49" fontId="121" fillId="3" borderId="1" xfId="1" applyNumberFormat="1" applyFont="1" applyFill="1" applyBorder="1" applyAlignment="1">
      <alignment horizontal="center" vertical="center" wrapText="1"/>
    </xf>
    <xf numFmtId="0" fontId="120" fillId="0" borderId="1" xfId="1" applyFont="1" applyBorder="1" applyAlignment="1">
      <alignment horizontal="center" vertical="center" wrapText="1"/>
    </xf>
    <xf numFmtId="49" fontId="127" fillId="0" borderId="1" xfId="1" applyNumberFormat="1" applyFont="1" applyBorder="1" applyAlignment="1">
      <alignment horizontal="center" vertical="center" wrapText="1"/>
    </xf>
    <xf numFmtId="4" fontId="126" fillId="0" borderId="1" xfId="1" applyNumberFormat="1" applyFont="1" applyBorder="1" applyAlignment="1">
      <alignment horizontal="center" vertical="center" wrapText="1"/>
    </xf>
    <xf numFmtId="4" fontId="127" fillId="0" borderId="1" xfId="1" applyNumberFormat="1" applyFont="1" applyBorder="1" applyAlignment="1">
      <alignment horizontal="center" vertical="center" wrapText="1"/>
    </xf>
    <xf numFmtId="0" fontId="126" fillId="0" borderId="1" xfId="1" applyFont="1" applyBorder="1" applyAlignment="1">
      <alignment horizontal="center" vertical="center" wrapText="1"/>
    </xf>
    <xf numFmtId="49" fontId="126" fillId="0" borderId="1" xfId="1" applyNumberFormat="1" applyFont="1" applyBorder="1" applyAlignment="1">
      <alignment horizontal="center" vertical="top" wrapText="1"/>
    </xf>
    <xf numFmtId="0" fontId="126" fillId="0" borderId="1" xfId="1" applyFont="1" applyBorder="1" applyAlignment="1">
      <alignment vertical="top" wrapText="1"/>
    </xf>
    <xf numFmtId="0" fontId="126" fillId="0" borderId="1" xfId="1" applyFont="1" applyBorder="1" applyAlignment="1">
      <alignment horizontal="left" vertical="top" wrapText="1"/>
    </xf>
    <xf numFmtId="49" fontId="127" fillId="0" borderId="1" xfId="1" applyNumberFormat="1" applyFont="1" applyBorder="1" applyAlignment="1">
      <alignment horizontal="center" vertical="top" wrapText="1"/>
    </xf>
    <xf numFmtId="0" fontId="127" fillId="0" borderId="1" xfId="1" applyFont="1" applyBorder="1" applyAlignment="1">
      <alignment horizontal="left" vertical="top" wrapText="1"/>
    </xf>
    <xf numFmtId="0" fontId="123" fillId="0" borderId="1" xfId="1" applyFont="1" applyBorder="1" applyAlignment="1">
      <alignment horizontal="left" vertical="top" wrapText="1"/>
    </xf>
    <xf numFmtId="0" fontId="120" fillId="0" borderId="1" xfId="1" applyFont="1" applyBorder="1" applyAlignment="1">
      <alignment horizontal="left" vertical="top" wrapText="1"/>
    </xf>
    <xf numFmtId="49" fontId="123" fillId="0" borderId="17" xfId="881" applyNumberFormat="1" applyFont="1" applyBorder="1" applyAlignment="1">
      <alignment horizontal="center" vertical="top" wrapText="1"/>
    </xf>
    <xf numFmtId="0" fontId="120" fillId="0" borderId="1" xfId="881" applyFont="1" applyBorder="1" applyAlignment="1">
      <alignment horizontal="center" vertical="top" wrapText="1"/>
    </xf>
    <xf numFmtId="0" fontId="120" fillId="0" borderId="1" xfId="881" applyFont="1" applyBorder="1" applyAlignment="1">
      <alignment horizontal="left" vertical="top" wrapText="1"/>
    </xf>
    <xf numFmtId="0" fontId="123" fillId="0" borderId="17" xfId="881" applyFont="1" applyBorder="1" applyAlignment="1">
      <alignment horizontal="left" vertical="top" wrapText="1"/>
    </xf>
    <xf numFmtId="4" fontId="123" fillId="0" borderId="1" xfId="881" applyNumberFormat="1" applyFont="1" applyBorder="1" applyAlignment="1">
      <alignment horizontal="center" vertical="center" wrapText="1"/>
    </xf>
    <xf numFmtId="49" fontId="123" fillId="0" borderId="1" xfId="881" applyNumberFormat="1" applyFont="1" applyBorder="1" applyAlignment="1">
      <alignment horizontal="center" vertical="center" wrapText="1"/>
    </xf>
    <xf numFmtId="0" fontId="123" fillId="0" borderId="1" xfId="881" applyFont="1" applyBorder="1" applyAlignment="1">
      <alignment horizontal="left" vertical="top" wrapText="1"/>
    </xf>
    <xf numFmtId="49" fontId="123" fillId="0" borderId="1" xfId="881" applyNumberFormat="1" applyFont="1" applyBorder="1" applyAlignment="1">
      <alignment horizontal="center" vertical="top" wrapText="1"/>
    </xf>
    <xf numFmtId="4" fontId="120" fillId="0" borderId="1" xfId="881" applyNumberFormat="1" applyFont="1" applyBorder="1" applyAlignment="1">
      <alignment horizontal="center" vertical="center" wrapText="1"/>
    </xf>
    <xf numFmtId="16" fontId="120" fillId="0" borderId="1" xfId="881" applyNumberFormat="1" applyFont="1" applyBorder="1" applyAlignment="1">
      <alignment horizontal="center" vertical="top" wrapText="1"/>
    </xf>
    <xf numFmtId="0" fontId="120" fillId="0" borderId="1" xfId="881" applyFont="1" applyFill="1" applyBorder="1" applyAlignment="1">
      <alignment horizontal="left" vertical="top" wrapText="1"/>
    </xf>
    <xf numFmtId="0" fontId="120" fillId="3" borderId="1" xfId="1" applyFont="1" applyFill="1" applyBorder="1" applyAlignment="1">
      <alignment horizontal="left" vertical="center" wrapText="1"/>
    </xf>
    <xf numFmtId="167" fontId="123" fillId="0" borderId="1" xfId="1" applyNumberFormat="1" applyFont="1" applyBorder="1" applyAlignment="1">
      <alignment horizontal="center" vertical="center"/>
    </xf>
    <xf numFmtId="49" fontId="123" fillId="0" borderId="1" xfId="1" applyNumberFormat="1" applyFont="1" applyBorder="1" applyAlignment="1">
      <alignment horizontal="center" vertical="center" wrapText="1"/>
    </xf>
    <xf numFmtId="49" fontId="123" fillId="0" borderId="1" xfId="881" applyNumberFormat="1" applyFont="1" applyBorder="1" applyAlignment="1">
      <alignment vertical="top" wrapText="1"/>
    </xf>
    <xf numFmtId="0" fontId="128" fillId="0" borderId="1" xfId="1" applyFont="1" applyFill="1" applyBorder="1" applyAlignment="1">
      <alignment horizontal="left" wrapText="1"/>
    </xf>
    <xf numFmtId="4" fontId="32" fillId="0" borderId="0" xfId="1" applyNumberFormat="1" applyFont="1" applyBorder="1" applyAlignment="1">
      <alignment vertical="center"/>
    </xf>
    <xf numFmtId="2" fontId="32" fillId="0" borderId="0" xfId="1" applyNumberFormat="1" applyFont="1" applyBorder="1" applyAlignment="1">
      <alignment vertical="center"/>
    </xf>
    <xf numFmtId="4" fontId="102" fillId="0" borderId="0" xfId="1" applyNumberFormat="1" applyFont="1" applyBorder="1" applyAlignment="1">
      <alignment vertical="center"/>
    </xf>
    <xf numFmtId="0" fontId="120" fillId="0" borderId="0" xfId="1" applyFont="1" applyFill="1" applyAlignment="1">
      <alignment vertical="center"/>
    </xf>
    <xf numFmtId="4" fontId="120" fillId="0" borderId="0" xfId="1" applyNumberFormat="1" applyFont="1" applyFill="1" applyAlignment="1">
      <alignment vertical="center"/>
    </xf>
    <xf numFmtId="4" fontId="123" fillId="0" borderId="0" xfId="1" applyNumberFormat="1" applyFont="1" applyFill="1"/>
    <xf numFmtId="4" fontId="123" fillId="3" borderId="0" xfId="1" applyNumberFormat="1" applyFont="1" applyFill="1"/>
    <xf numFmtId="0" fontId="120" fillId="3" borderId="0" xfId="1" applyFont="1" applyFill="1" applyAlignment="1">
      <alignment vertical="center"/>
    </xf>
    <xf numFmtId="4" fontId="123" fillId="0" borderId="0" xfId="1" applyNumberFormat="1" applyFont="1" applyFill="1" applyAlignment="1">
      <alignment vertical="center"/>
    </xf>
    <xf numFmtId="167" fontId="123" fillId="0" borderId="0" xfId="1" applyNumberFormat="1" applyFont="1" applyFill="1"/>
    <xf numFmtId="167" fontId="123" fillId="0" borderId="0" xfId="1" applyNumberFormat="1" applyFont="1" applyFill="1" applyAlignment="1">
      <alignment vertical="center"/>
    </xf>
    <xf numFmtId="0" fontId="123" fillId="0" borderId="0" xfId="1" applyFont="1" applyAlignment="1">
      <alignment horizontal="justify"/>
    </xf>
    <xf numFmtId="49" fontId="123" fillId="0" borderId="0" xfId="1" applyNumberFormat="1" applyFont="1" applyAlignment="1">
      <alignment horizontal="center" vertical="top" wrapText="1"/>
    </xf>
    <xf numFmtId="0" fontId="120" fillId="0" borderId="0" xfId="1" applyFont="1" applyAlignment="1">
      <alignment horizontal="left" vertical="center" wrapText="1"/>
    </xf>
    <xf numFmtId="167" fontId="120" fillId="0" borderId="0" xfId="1" applyNumberFormat="1" applyFont="1" applyAlignment="1">
      <alignment horizontal="center" vertical="center"/>
    </xf>
    <xf numFmtId="167" fontId="120" fillId="0" borderId="0" xfId="1" applyNumberFormat="1" applyFont="1" applyAlignment="1">
      <alignment horizontal="center" vertical="center" wrapText="1"/>
    </xf>
    <xf numFmtId="0" fontId="120" fillId="0" borderId="20" xfId="881" applyFont="1" applyBorder="1" applyAlignment="1">
      <alignment horizontal="left" vertical="center" wrapText="1"/>
    </xf>
    <xf numFmtId="4" fontId="120" fillId="0" borderId="20" xfId="881" applyNumberFormat="1" applyFont="1" applyBorder="1" applyAlignment="1">
      <alignment horizontal="center" vertical="center" wrapText="1"/>
    </xf>
    <xf numFmtId="4" fontId="120" fillId="0" borderId="20" xfId="882" applyNumberFormat="1" applyFont="1" applyBorder="1" applyAlignment="1">
      <alignment horizontal="center" vertical="center" wrapText="1"/>
    </xf>
    <xf numFmtId="4" fontId="120" fillId="0" borderId="22" xfId="881" applyNumberFormat="1" applyFont="1" applyBorder="1" applyAlignment="1">
      <alignment horizontal="center" vertical="center" wrapText="1"/>
    </xf>
    <xf numFmtId="4" fontId="120" fillId="0" borderId="23" xfId="882" applyNumberFormat="1" applyFont="1" applyBorder="1" applyAlignment="1">
      <alignment horizontal="center" vertical="center" wrapText="1"/>
    </xf>
    <xf numFmtId="0" fontId="120" fillId="0" borderId="22" xfId="881" applyFont="1" applyBorder="1" applyAlignment="1">
      <alignment vertical="center" wrapText="1"/>
    </xf>
    <xf numFmtId="0" fontId="134" fillId="0" borderId="0" xfId="881" applyFont="1"/>
    <xf numFmtId="166" fontId="123" fillId="0" borderId="1" xfId="1" applyNumberFormat="1" applyFont="1" applyFill="1" applyBorder="1" applyAlignment="1">
      <alignment horizontal="left" wrapText="1"/>
    </xf>
    <xf numFmtId="49" fontId="123" fillId="0" borderId="1" xfId="1" applyNumberFormat="1" applyFont="1" applyBorder="1" applyAlignment="1">
      <alignment horizontal="center" vertical="top"/>
    </xf>
    <xf numFmtId="167" fontId="123" fillId="3" borderId="1" xfId="1" applyNumberFormat="1" applyFont="1" applyFill="1" applyBorder="1" applyAlignment="1">
      <alignment horizontal="center" vertical="center"/>
    </xf>
    <xf numFmtId="166" fontId="123" fillId="0" borderId="1" xfId="1" applyNumberFormat="1" applyFont="1" applyBorder="1" applyAlignment="1">
      <alignment horizontal="left" vertical="top" wrapText="1"/>
    </xf>
    <xf numFmtId="0" fontId="94" fillId="0" borderId="0" xfId="1" applyFont="1"/>
    <xf numFmtId="4" fontId="127" fillId="0" borderId="1" xfId="1" applyNumberFormat="1" applyFont="1" applyBorder="1" applyAlignment="1">
      <alignment horizontal="center" vertical="center" wrapText="1"/>
    </xf>
    <xf numFmtId="0" fontId="128" fillId="0" borderId="1" xfId="0" applyFont="1" applyBorder="1" applyAlignment="1">
      <alignment horizontal="justify" vertical="top" wrapText="1"/>
    </xf>
    <xf numFmtId="0" fontId="130" fillId="0" borderId="1" xfId="0" applyFont="1" applyBorder="1" applyAlignment="1">
      <alignment vertical="top" wrapText="1"/>
    </xf>
    <xf numFmtId="0" fontId="128" fillId="0" borderId="1" xfId="0" applyFont="1" applyBorder="1" applyAlignment="1">
      <alignment vertical="top" wrapText="1"/>
    </xf>
    <xf numFmtId="0" fontId="120" fillId="0" borderId="1" xfId="881" applyFont="1" applyBorder="1" applyAlignment="1">
      <alignment horizontal="left" vertical="top" wrapText="1"/>
    </xf>
    <xf numFmtId="0" fontId="123" fillId="0" borderId="1" xfId="881" applyFont="1" applyBorder="1" applyAlignment="1">
      <alignment horizontal="left" vertical="top" wrapText="1"/>
    </xf>
    <xf numFmtId="49" fontId="123" fillId="0" borderId="1" xfId="881" applyNumberFormat="1" applyFont="1" applyBorder="1" applyAlignment="1">
      <alignment horizontal="center" vertical="top" wrapText="1"/>
    </xf>
    <xf numFmtId="0" fontId="123" fillId="0" borderId="1" xfId="881" applyFont="1" applyBorder="1" applyAlignment="1">
      <alignment horizontal="left" vertical="top" wrapText="1"/>
    </xf>
    <xf numFmtId="4" fontId="127" fillId="0" borderId="1" xfId="1" applyNumberFormat="1" applyFont="1" applyBorder="1" applyAlignment="1">
      <alignment horizontal="center" vertical="center" wrapText="1"/>
    </xf>
    <xf numFmtId="49" fontId="127" fillId="0" borderId="17" xfId="1" applyNumberFormat="1" applyFont="1" applyBorder="1" applyAlignment="1">
      <alignment horizontal="center" vertical="top" wrapText="1"/>
    </xf>
    <xf numFmtId="49" fontId="127" fillId="0" borderId="1" xfId="1" applyNumberFormat="1" applyFont="1" applyBorder="1" applyAlignment="1">
      <alignment horizontal="center" vertical="top" wrapText="1"/>
    </xf>
    <xf numFmtId="0" fontId="127" fillId="0" borderId="1" xfId="1" applyFont="1" applyBorder="1" applyAlignment="1">
      <alignment horizontal="left" vertical="top" wrapText="1"/>
    </xf>
    <xf numFmtId="4" fontId="127" fillId="0" borderId="17" xfId="1" applyNumberFormat="1" applyFont="1" applyBorder="1" applyAlignment="1">
      <alignment horizontal="center" vertical="center" wrapText="1"/>
    </xf>
    <xf numFmtId="4" fontId="126" fillId="0" borderId="12" xfId="1" applyNumberFormat="1" applyFont="1" applyBorder="1" applyAlignment="1">
      <alignment horizontal="center" vertical="center" wrapText="1"/>
    </xf>
    <xf numFmtId="0" fontId="126" fillId="0" borderId="12" xfId="1" applyFont="1" applyBorder="1" applyAlignment="1">
      <alignment horizontal="left" vertical="top" wrapText="1"/>
    </xf>
    <xf numFmtId="4" fontId="126" fillId="3" borderId="12" xfId="1" applyNumberFormat="1" applyFont="1" applyFill="1" applyBorder="1" applyAlignment="1">
      <alignment horizontal="center" vertical="center" wrapText="1"/>
    </xf>
    <xf numFmtId="0" fontId="127" fillId="0" borderId="17" xfId="1" applyFont="1" applyBorder="1" applyAlignment="1">
      <alignment horizontal="left" vertical="top" wrapText="1"/>
    </xf>
    <xf numFmtId="0" fontId="31" fillId="0" borderId="0" xfId="1" applyFill="1"/>
    <xf numFmtId="0" fontId="123" fillId="0" borderId="1" xfId="1" applyFont="1" applyBorder="1" applyAlignment="1">
      <alignment horizontal="center" vertical="top" wrapText="1"/>
    </xf>
    <xf numFmtId="0" fontId="94" fillId="0" borderId="0" xfId="1" applyFont="1"/>
    <xf numFmtId="0" fontId="120" fillId="0" borderId="1" xfId="1" applyFont="1" applyBorder="1" applyAlignment="1">
      <alignment horizontal="center" vertical="center" wrapText="1"/>
    </xf>
    <xf numFmtId="0" fontId="120" fillId="0" borderId="17" xfId="1" applyFont="1" applyBorder="1" applyAlignment="1">
      <alignment horizontal="center" vertical="center" wrapText="1"/>
    </xf>
    <xf numFmtId="0" fontId="123" fillId="0" borderId="1" xfId="1" applyFont="1" applyBorder="1" applyAlignment="1">
      <alignment horizontal="left" vertical="top" wrapText="1"/>
    </xf>
    <xf numFmtId="0" fontId="120" fillId="0" borderId="1" xfId="1" applyFont="1" applyBorder="1" applyAlignment="1">
      <alignment horizontal="left" vertical="top" wrapText="1"/>
    </xf>
    <xf numFmtId="0" fontId="123" fillId="0" borderId="1" xfId="1" applyFont="1" applyFill="1" applyBorder="1" applyAlignment="1">
      <alignment horizontal="left" vertical="top" wrapText="1"/>
    </xf>
    <xf numFmtId="49" fontId="123" fillId="0" borderId="1" xfId="1" applyNumberFormat="1" applyFont="1" applyBorder="1" applyAlignment="1">
      <alignment horizontal="center" vertical="center" wrapText="1"/>
    </xf>
    <xf numFmtId="0" fontId="123" fillId="0" borderId="0" xfId="1" applyFont="1"/>
    <xf numFmtId="167" fontId="124" fillId="0" borderId="1" xfId="821" applyNumberFormat="1" applyFont="1" applyFill="1" applyBorder="1" applyAlignment="1">
      <alignment horizontal="center" vertical="center" wrapText="1"/>
    </xf>
    <xf numFmtId="1" fontId="123" fillId="0" borderId="1" xfId="895" applyNumberFormat="1" applyFont="1" applyFill="1" applyBorder="1" applyAlignment="1">
      <alignment horizontal="left" vertical="top" wrapText="1"/>
    </xf>
    <xf numFmtId="0" fontId="33" fillId="0" borderId="0" xfId="895" applyFont="1" applyFill="1" applyAlignment="1">
      <alignment vertical="center" wrapText="1"/>
    </xf>
    <xf numFmtId="0" fontId="33" fillId="0" borderId="0" xfId="895" applyFont="1" applyFill="1" applyAlignment="1">
      <alignment vertical="top" wrapText="1"/>
    </xf>
    <xf numFmtId="4" fontId="123" fillId="0" borderId="1" xfId="895" applyNumberFormat="1" applyFont="1" applyFill="1" applyBorder="1" applyAlignment="1">
      <alignment horizontal="center" vertical="center" wrapText="1"/>
    </xf>
    <xf numFmtId="0" fontId="33" fillId="0" borderId="0" xfId="895" applyFont="1" applyFill="1" applyAlignment="1">
      <alignment horizontal="center" vertical="center" wrapText="1"/>
    </xf>
    <xf numFmtId="0" fontId="33" fillId="0" borderId="0" xfId="895" applyFont="1" applyFill="1" applyAlignment="1">
      <alignment horizontal="left" vertical="center" wrapText="1"/>
    </xf>
    <xf numFmtId="166" fontId="33" fillId="0" borderId="0" xfId="895" applyNumberFormat="1" applyFont="1" applyFill="1" applyAlignment="1">
      <alignment horizontal="center" vertical="center" wrapText="1"/>
    </xf>
    <xf numFmtId="166" fontId="33" fillId="0" borderId="0" xfId="895" applyNumberFormat="1" applyFont="1" applyFill="1" applyAlignment="1">
      <alignment vertical="center" wrapText="1"/>
    </xf>
    <xf numFmtId="0" fontId="123" fillId="0" borderId="1" xfId="881" applyFont="1" applyBorder="1" applyAlignment="1">
      <alignment horizontal="left" vertical="top" wrapText="1"/>
    </xf>
    <xf numFmtId="0" fontId="123" fillId="0" borderId="17" xfId="881" applyFont="1" applyBorder="1" applyAlignment="1">
      <alignment horizontal="left" vertical="top" wrapText="1"/>
    </xf>
    <xf numFmtId="0" fontId="120" fillId="0" borderId="1" xfId="881" applyFont="1" applyBorder="1" applyAlignment="1">
      <alignment horizontal="left" vertical="top" wrapText="1"/>
    </xf>
    <xf numFmtId="49" fontId="123" fillId="0" borderId="17" xfId="1" applyNumberFormat="1" applyFont="1" applyFill="1" applyBorder="1" applyAlignment="1">
      <alignment vertical="center" wrapText="1"/>
    </xf>
    <xf numFmtId="49" fontId="121" fillId="0" borderId="1" xfId="1" applyNumberFormat="1" applyFont="1" applyFill="1" applyBorder="1" applyAlignment="1">
      <alignment horizontal="center" vertical="center" wrapText="1"/>
    </xf>
    <xf numFmtId="49" fontId="120" fillId="0" borderId="1" xfId="1" applyNumberFormat="1" applyFont="1" applyFill="1" applyBorder="1" applyAlignment="1">
      <alignment horizontal="center" vertical="center" wrapText="1"/>
    </xf>
    <xf numFmtId="49" fontId="121" fillId="0" borderId="1" xfId="1" applyNumberFormat="1" applyFont="1" applyFill="1" applyBorder="1" applyAlignment="1">
      <alignment horizontal="center" vertical="center"/>
    </xf>
    <xf numFmtId="49" fontId="120" fillId="0" borderId="1" xfId="1" applyNumberFormat="1" applyFont="1" applyFill="1" applyBorder="1" applyAlignment="1">
      <alignment horizontal="center" vertical="center"/>
    </xf>
    <xf numFmtId="4" fontId="127" fillId="0" borderId="1" xfId="1" applyNumberFormat="1" applyFont="1" applyBorder="1" applyAlignment="1">
      <alignment horizontal="center" vertical="center" wrapText="1"/>
    </xf>
    <xf numFmtId="0" fontId="126" fillId="0" borderId="1" xfId="1" applyFont="1" applyBorder="1" applyAlignment="1">
      <alignment horizontal="left" vertical="top" wrapText="1"/>
    </xf>
    <xf numFmtId="0" fontId="123" fillId="0" borderId="1" xfId="881" applyFont="1" applyBorder="1" applyAlignment="1">
      <alignment horizontal="left" vertical="top" wrapText="1"/>
    </xf>
    <xf numFmtId="4" fontId="127" fillId="0" borderId="1" xfId="1" applyNumberFormat="1" applyFont="1" applyBorder="1" applyAlignment="1">
      <alignment horizontal="center" vertical="center" wrapText="1"/>
    </xf>
    <xf numFmtId="0" fontId="123" fillId="0" borderId="0" xfId="878" applyFont="1" applyFill="1" applyAlignment="1">
      <alignment horizontal="right" vertical="center"/>
    </xf>
    <xf numFmtId="0" fontId="120" fillId="0" borderId="0" xfId="1" applyFont="1" applyFill="1" applyAlignment="1">
      <alignment horizontal="center" vertical="center"/>
    </xf>
    <xf numFmtId="167" fontId="123" fillId="3" borderId="1" xfId="908" applyNumberFormat="1" applyFont="1" applyFill="1" applyBorder="1" applyAlignment="1" applyProtection="1">
      <alignment horizontal="left" vertical="center" wrapText="1"/>
    </xf>
    <xf numFmtId="49" fontId="128" fillId="3" borderId="1" xfId="1" applyNumberFormat="1" applyFont="1" applyFill="1" applyBorder="1" applyAlignment="1">
      <alignment horizontal="center" vertical="center"/>
    </xf>
    <xf numFmtId="0" fontId="128" fillId="0" borderId="1" xfId="1" applyFont="1" applyFill="1" applyBorder="1" applyAlignment="1">
      <alignment horizontal="left" vertical="center" wrapText="1"/>
    </xf>
    <xf numFmtId="167" fontId="125" fillId="0" borderId="1" xfId="902" applyNumberFormat="1" applyFont="1" applyFill="1" applyBorder="1" applyAlignment="1">
      <alignment horizontal="center" vertical="center" wrapText="1"/>
    </xf>
    <xf numFmtId="0" fontId="127" fillId="0" borderId="1" xfId="1" applyFont="1" applyFill="1" applyBorder="1" applyAlignment="1">
      <alignment horizontal="left" vertical="top" wrapText="1"/>
    </xf>
    <xf numFmtId="0" fontId="123" fillId="0" borderId="1" xfId="895" applyFont="1" applyFill="1" applyBorder="1" applyAlignment="1">
      <alignment horizontal="center" vertical="center" wrapText="1"/>
    </xf>
    <xf numFmtId="1" fontId="123" fillId="0" borderId="1" xfId="895" applyNumberFormat="1" applyFont="1" applyFill="1" applyBorder="1" applyAlignment="1">
      <alignment horizontal="center" vertical="center" wrapText="1"/>
    </xf>
    <xf numFmtId="1" fontId="120" fillId="0" borderId="1" xfId="895" applyNumberFormat="1" applyFont="1" applyFill="1" applyBorder="1" applyAlignment="1">
      <alignment horizontal="left" vertical="center"/>
    </xf>
    <xf numFmtId="0" fontId="120" fillId="0" borderId="1" xfId="895" applyFont="1" applyFill="1" applyBorder="1" applyAlignment="1">
      <alignment horizontal="left" vertical="top" wrapText="1"/>
    </xf>
    <xf numFmtId="4" fontId="120" fillId="0" borderId="1" xfId="895" applyNumberFormat="1" applyFont="1" applyFill="1" applyBorder="1" applyAlignment="1">
      <alignment horizontal="center" vertical="center" wrapText="1"/>
    </xf>
    <xf numFmtId="0" fontId="123" fillId="0" borderId="1" xfId="895" applyFont="1" applyFill="1" applyBorder="1" applyAlignment="1">
      <alignment horizontal="left" vertical="center" wrapText="1"/>
    </xf>
    <xf numFmtId="0" fontId="123" fillId="0" borderId="1" xfId="895" applyFont="1" applyFill="1" applyBorder="1" applyAlignment="1">
      <alignment horizontal="center" vertical="top" wrapText="1"/>
    </xf>
    <xf numFmtId="1" fontId="120" fillId="0" borderId="1" xfId="895" applyNumberFormat="1" applyFont="1" applyFill="1" applyBorder="1" applyAlignment="1">
      <alignment horizontal="left" vertical="top" wrapText="1"/>
    </xf>
    <xf numFmtId="0" fontId="120" fillId="0" borderId="17" xfId="895" applyFont="1" applyFill="1" applyBorder="1" applyAlignment="1">
      <alignment horizontal="left" vertical="top" wrapText="1"/>
    </xf>
    <xf numFmtId="4" fontId="120" fillId="0" borderId="17" xfId="895" applyNumberFormat="1" applyFont="1" applyFill="1" applyBorder="1" applyAlignment="1">
      <alignment horizontal="center" vertical="center" wrapText="1"/>
    </xf>
    <xf numFmtId="49" fontId="123" fillId="0" borderId="1" xfId="895" applyNumberFormat="1" applyFont="1" applyFill="1" applyBorder="1" applyAlignment="1">
      <alignment horizontal="center" vertical="top" wrapText="1"/>
    </xf>
    <xf numFmtId="0" fontId="120" fillId="0" borderId="1" xfId="895" applyFont="1" applyFill="1" applyBorder="1" applyAlignment="1">
      <alignment vertical="top" wrapText="1"/>
    </xf>
    <xf numFmtId="49" fontId="123" fillId="0" borderId="16" xfId="881" applyNumberFormat="1" applyFont="1" applyBorder="1" applyAlignment="1">
      <alignment horizontal="center" vertical="top" wrapText="1"/>
    </xf>
    <xf numFmtId="0" fontId="123" fillId="0" borderId="1" xfId="881" applyFont="1" applyBorder="1" applyAlignment="1">
      <alignment horizontal="left" vertical="top" wrapText="1"/>
    </xf>
    <xf numFmtId="49" fontId="120" fillId="0" borderId="1" xfId="1" applyNumberFormat="1" applyFont="1" applyFill="1" applyBorder="1" applyAlignment="1">
      <alignment horizontal="center" vertical="top"/>
    </xf>
    <xf numFmtId="166" fontId="123" fillId="0" borderId="1" xfId="1" applyNumberFormat="1" applyFont="1" applyFill="1" applyBorder="1" applyAlignment="1">
      <alignment horizontal="left" vertical="top" wrapText="1"/>
    </xf>
    <xf numFmtId="49" fontId="123" fillId="0" borderId="1" xfId="1" applyNumberFormat="1" applyFont="1" applyFill="1" applyBorder="1" applyAlignment="1">
      <alignment horizontal="center" vertical="top"/>
    </xf>
    <xf numFmtId="49" fontId="120" fillId="0" borderId="1" xfId="962" applyNumberFormat="1" applyFont="1" applyBorder="1" applyAlignment="1">
      <alignment horizontal="center" vertical="center" wrapText="1"/>
    </xf>
    <xf numFmtId="0" fontId="120" fillId="0" borderId="1" xfId="962" applyFont="1" applyBorder="1" applyAlignment="1">
      <alignment horizontal="center" vertical="center" wrapText="1"/>
    </xf>
    <xf numFmtId="0" fontId="120" fillId="0" borderId="1" xfId="962" applyFont="1" applyBorder="1" applyAlignment="1">
      <alignment horizontal="left" vertical="top" wrapText="1"/>
    </xf>
    <xf numFmtId="49" fontId="123" fillId="3" borderId="1" xfId="962" applyNumberFormat="1" applyFont="1" applyFill="1" applyBorder="1" applyAlignment="1">
      <alignment horizontal="center" vertical="center" wrapText="1"/>
    </xf>
    <xf numFmtId="0" fontId="123" fillId="0" borderId="17" xfId="962" applyFont="1" applyBorder="1" applyAlignment="1">
      <alignment horizontal="left" vertical="top" wrapText="1"/>
    </xf>
    <xf numFmtId="0" fontId="120" fillId="0" borderId="17" xfId="962" applyFont="1" applyBorder="1" applyAlignment="1">
      <alignment horizontal="left" vertical="top" wrapText="1"/>
    </xf>
    <xf numFmtId="0" fontId="120" fillId="0" borderId="1" xfId="962" applyFont="1" applyFill="1" applyBorder="1" applyAlignment="1">
      <alignment horizontal="center" vertical="center" wrapText="1"/>
    </xf>
    <xf numFmtId="0" fontId="123" fillId="0" borderId="1" xfId="962" applyFont="1" applyBorder="1" applyAlignment="1">
      <alignment horizontal="left" vertical="top" wrapText="1"/>
    </xf>
    <xf numFmtId="49" fontId="123" fillId="0" borderId="1" xfId="962" applyNumberFormat="1" applyFont="1" applyBorder="1" applyAlignment="1">
      <alignment horizontal="center" vertical="center" wrapText="1"/>
    </xf>
    <xf numFmtId="49" fontId="123" fillId="0" borderId="12" xfId="962" applyNumberFormat="1" applyFont="1" applyBorder="1" applyAlignment="1">
      <alignment horizontal="center" vertical="center" wrapText="1"/>
    </xf>
    <xf numFmtId="0" fontId="123" fillId="0" borderId="0" xfId="2" applyFont="1" applyAlignment="1">
      <alignment horizontal="center" vertical="center" wrapText="1"/>
    </xf>
    <xf numFmtId="0" fontId="120" fillId="0" borderId="0" xfId="1" applyFont="1" applyFill="1" applyAlignment="1">
      <alignment horizontal="center"/>
    </xf>
    <xf numFmtId="0" fontId="2" fillId="0" borderId="0" xfId="1278" applyFill="1"/>
    <xf numFmtId="0" fontId="2" fillId="0" borderId="0" xfId="1278"/>
    <xf numFmtId="0" fontId="2" fillId="0" borderId="0" xfId="1278" applyFont="1" applyFill="1"/>
    <xf numFmtId="0" fontId="112" fillId="0" borderId="0" xfId="1278" applyFont="1" applyFill="1"/>
    <xf numFmtId="0" fontId="112" fillId="0" borderId="0" xfId="1278" applyFont="1"/>
    <xf numFmtId="0" fontId="2" fillId="0" borderId="0" xfId="1278" applyFill="1" applyAlignment="1">
      <alignment horizontal="left" vertical="top"/>
    </xf>
    <xf numFmtId="49" fontId="128" fillId="0" borderId="1" xfId="1278" applyNumberFormat="1" applyFont="1" applyFill="1" applyBorder="1" applyAlignment="1">
      <alignment horizontal="center" vertical="top"/>
    </xf>
    <xf numFmtId="49" fontId="130" fillId="0" borderId="1" xfId="1278" applyNumberFormat="1" applyFont="1" applyFill="1" applyBorder="1" applyAlignment="1">
      <alignment horizontal="center" vertical="top"/>
    </xf>
    <xf numFmtId="0" fontId="130" fillId="0" borderId="1" xfId="1278" applyFont="1" applyFill="1" applyBorder="1" applyAlignment="1">
      <alignment horizontal="left" vertical="top" wrapText="1"/>
    </xf>
    <xf numFmtId="166" fontId="130" fillId="0" borderId="1" xfId="1278" applyNumberFormat="1" applyFont="1" applyFill="1" applyBorder="1" applyAlignment="1">
      <alignment horizontal="left" vertical="top" wrapText="1"/>
    </xf>
    <xf numFmtId="166" fontId="128" fillId="0" borderId="1" xfId="1278" applyNumberFormat="1" applyFont="1" applyFill="1" applyBorder="1" applyAlignment="1">
      <alignment horizontal="left" vertical="top" wrapText="1"/>
    </xf>
    <xf numFmtId="0" fontId="2" fillId="0" borderId="0" xfId="1278" applyFont="1" applyFill="1" applyAlignment="1">
      <alignment vertical="top" wrapText="1"/>
    </xf>
    <xf numFmtId="0" fontId="2" fillId="0" borderId="0" xfId="1278" applyFont="1" applyFill="1" applyAlignment="1">
      <alignment vertical="top"/>
    </xf>
    <xf numFmtId="166" fontId="128" fillId="0" borderId="1" xfId="1278" applyNumberFormat="1" applyFont="1" applyFill="1" applyBorder="1" applyAlignment="1">
      <alignment vertical="top" wrapText="1"/>
    </xf>
    <xf numFmtId="49" fontId="128" fillId="0" borderId="1" xfId="1278" applyNumberFormat="1" applyFont="1" applyFill="1" applyBorder="1" applyAlignment="1">
      <alignment horizontal="center"/>
    </xf>
    <xf numFmtId="49" fontId="123" fillId="0" borderId="1" xfId="1278" applyNumberFormat="1" applyFont="1" applyFill="1" applyBorder="1" applyAlignment="1">
      <alignment horizontal="center" vertical="top"/>
    </xf>
    <xf numFmtId="0" fontId="123" fillId="0" borderId="1" xfId="1278" applyFont="1" applyFill="1" applyBorder="1" applyAlignment="1">
      <alignment horizontal="left" vertical="top" wrapText="1"/>
    </xf>
    <xf numFmtId="49" fontId="130" fillId="0" borderId="1" xfId="1278" applyNumberFormat="1" applyFont="1" applyFill="1" applyBorder="1" applyAlignment="1">
      <alignment horizontal="center"/>
    </xf>
    <xf numFmtId="0" fontId="2" fillId="0" borderId="0" xfId="1278" applyFill="1" applyAlignment="1">
      <alignment horizontal="center"/>
    </xf>
    <xf numFmtId="49" fontId="123" fillId="0" borderId="1" xfId="1" applyNumberFormat="1" applyFont="1" applyFill="1" applyBorder="1" applyAlignment="1">
      <alignment horizontal="center" vertical="top"/>
    </xf>
    <xf numFmtId="0" fontId="123" fillId="0" borderId="1" xfId="962" applyFont="1" applyBorder="1" applyAlignment="1">
      <alignment horizontal="left" vertical="top" wrapText="1"/>
    </xf>
    <xf numFmtId="0" fontId="120" fillId="0" borderId="1" xfId="962" applyFont="1" applyBorder="1" applyAlignment="1">
      <alignment horizontal="left" vertical="center" wrapText="1"/>
    </xf>
    <xf numFmtId="49" fontId="123" fillId="0" borderId="1" xfId="962" applyNumberFormat="1" applyFont="1" applyFill="1" applyBorder="1" applyAlignment="1">
      <alignment vertical="center" wrapText="1"/>
    </xf>
    <xf numFmtId="0" fontId="123" fillId="0" borderId="1" xfId="962" applyFont="1" applyFill="1" applyBorder="1" applyAlignment="1">
      <alignment vertical="top" wrapText="1"/>
    </xf>
    <xf numFmtId="0" fontId="123" fillId="0" borderId="1" xfId="1" applyFont="1" applyBorder="1" applyAlignment="1">
      <alignment horizontal="left" vertical="top" wrapText="1"/>
    </xf>
    <xf numFmtId="0" fontId="120" fillId="0" borderId="1" xfId="1" applyFont="1" applyBorder="1" applyAlignment="1">
      <alignment horizontal="left" vertical="top" wrapText="1"/>
    </xf>
    <xf numFmtId="0" fontId="123" fillId="3" borderId="1" xfId="1" applyFont="1" applyFill="1" applyBorder="1" applyAlignment="1">
      <alignment horizontal="justify" vertical="top" wrapText="1"/>
    </xf>
    <xf numFmtId="0" fontId="130" fillId="3" borderId="1" xfId="1" applyFont="1" applyFill="1" applyBorder="1" applyAlignment="1">
      <alignment horizontal="center" vertical="center"/>
    </xf>
    <xf numFmtId="0" fontId="130" fillId="3" borderId="1" xfId="1" applyFont="1" applyFill="1" applyBorder="1" applyAlignment="1">
      <alignment horizontal="left" vertical="center" wrapText="1"/>
    </xf>
    <xf numFmtId="49" fontId="125" fillId="3" borderId="1" xfId="821" applyNumberFormat="1" applyFont="1" applyFill="1" applyBorder="1" applyAlignment="1">
      <alignment horizontal="center" vertical="top" wrapText="1"/>
    </xf>
    <xf numFmtId="0" fontId="123" fillId="3" borderId="1" xfId="1" applyFont="1" applyFill="1" applyBorder="1" applyAlignment="1">
      <alignment horizontal="left" vertical="top" wrapText="1"/>
    </xf>
    <xf numFmtId="0" fontId="125" fillId="3" borderId="1" xfId="821" applyFont="1" applyFill="1" applyBorder="1" applyAlignment="1">
      <alignment horizontal="left" vertical="top" wrapText="1"/>
    </xf>
    <xf numFmtId="49" fontId="124" fillId="3" borderId="1" xfId="821" applyNumberFormat="1" applyFont="1" applyFill="1" applyBorder="1" applyAlignment="1">
      <alignment horizontal="center" vertical="top" wrapText="1"/>
    </xf>
    <xf numFmtId="0" fontId="124" fillId="3" borderId="1" xfId="821" applyFont="1" applyFill="1" applyBorder="1" applyAlignment="1">
      <alignment horizontal="left" vertical="top" wrapText="1"/>
    </xf>
    <xf numFmtId="0" fontId="125" fillId="3" borderId="1" xfId="821" applyFont="1" applyFill="1" applyBorder="1" applyAlignment="1">
      <alignment vertical="top" wrapText="1"/>
    </xf>
    <xf numFmtId="0" fontId="124" fillId="3" borderId="1" xfId="821" applyFont="1" applyFill="1" applyBorder="1" applyAlignment="1">
      <alignment horizontal="left" vertical="center" wrapText="1"/>
    </xf>
    <xf numFmtId="0" fontId="120" fillId="0" borderId="0" xfId="902" applyFont="1" applyFill="1" applyAlignment="1">
      <alignment horizontal="center" vertical="center" wrapText="1"/>
    </xf>
    <xf numFmtId="49" fontId="120" fillId="0" borderId="1" xfId="1" applyNumberFormat="1" applyFont="1" applyBorder="1" applyAlignment="1">
      <alignment horizontal="center" vertical="top" wrapText="1"/>
    </xf>
    <xf numFmtId="0" fontId="130" fillId="3" borderId="1" xfId="1" applyFont="1" applyFill="1" applyBorder="1" applyAlignment="1">
      <alignment horizontal="center" vertical="center" wrapText="1"/>
    </xf>
    <xf numFmtId="167" fontId="123" fillId="0" borderId="1" xfId="1" applyNumberFormat="1" applyFont="1" applyBorder="1" applyAlignment="1">
      <alignment horizontal="left" vertical="top" wrapText="1"/>
    </xf>
    <xf numFmtId="167" fontId="120" fillId="0" borderId="1" xfId="1" applyNumberFormat="1" applyFont="1" applyBorder="1" applyAlignment="1">
      <alignment horizontal="left" vertical="top" wrapText="1"/>
    </xf>
    <xf numFmtId="49" fontId="123" fillId="0" borderId="1" xfId="1" applyNumberFormat="1" applyFont="1" applyBorder="1" applyAlignment="1">
      <alignment horizontal="center" vertical="top" wrapText="1"/>
    </xf>
    <xf numFmtId="166" fontId="123" fillId="3" borderId="12" xfId="1" applyNumberFormat="1" applyFont="1" applyFill="1" applyBorder="1" applyAlignment="1">
      <alignment horizontal="center" vertical="center"/>
    </xf>
    <xf numFmtId="49" fontId="123" fillId="0" borderId="1" xfId="1" applyNumberFormat="1" applyFont="1" applyBorder="1" applyAlignment="1">
      <alignment horizontal="center" vertical="top"/>
    </xf>
    <xf numFmtId="49" fontId="123" fillId="0" borderId="1" xfId="1" applyNumberFormat="1" applyFont="1" applyBorder="1" applyAlignment="1">
      <alignment horizontal="center" vertical="center" wrapText="1"/>
    </xf>
    <xf numFmtId="49" fontId="120" fillId="0" borderId="1" xfId="1" applyNumberFormat="1" applyFont="1" applyBorder="1" applyAlignment="1">
      <alignment horizontal="center" vertical="top"/>
    </xf>
    <xf numFmtId="0" fontId="123" fillId="0" borderId="12" xfId="1" applyFont="1" applyBorder="1" applyAlignment="1">
      <alignment horizontal="left" vertical="top" wrapText="1"/>
    </xf>
    <xf numFmtId="166" fontId="125" fillId="0" borderId="1" xfId="821" applyNumberFormat="1" applyFont="1" applyFill="1" applyBorder="1" applyAlignment="1">
      <alignment vertical="top" wrapText="1"/>
    </xf>
    <xf numFmtId="166" fontId="125" fillId="3" borderId="1" xfId="821" applyNumberFormat="1" applyFont="1" applyFill="1" applyBorder="1" applyAlignment="1">
      <alignment horizontal="left" vertical="top" wrapText="1"/>
    </xf>
    <xf numFmtId="49" fontId="125" fillId="3" borderId="1" xfId="821" applyNumberFormat="1" applyFont="1" applyFill="1" applyBorder="1" applyAlignment="1">
      <alignment vertical="center" wrapText="1"/>
    </xf>
    <xf numFmtId="167" fontId="125" fillId="3" borderId="1" xfId="821" applyNumberFormat="1" applyFont="1" applyFill="1" applyBorder="1" applyAlignment="1">
      <alignment horizontal="center" vertical="center"/>
    </xf>
    <xf numFmtId="0" fontId="111" fillId="0" borderId="0" xfId="1280" applyFont="1"/>
    <xf numFmtId="0" fontId="111" fillId="0" borderId="0" xfId="1280" applyFont="1" applyAlignment="1">
      <alignment vertical="center"/>
    </xf>
    <xf numFmtId="0" fontId="128" fillId="3" borderId="11" xfId="1280" applyFont="1" applyFill="1" applyBorder="1" applyAlignment="1">
      <alignment horizontal="center"/>
    </xf>
    <xf numFmtId="0" fontId="130" fillId="3" borderId="1" xfId="1280" applyFont="1" applyFill="1" applyBorder="1" applyAlignment="1">
      <alignment horizontal="center" vertical="center"/>
    </xf>
    <xf numFmtId="0" fontId="130" fillId="3" borderId="1" xfId="1280" applyFont="1" applyFill="1" applyBorder="1" applyAlignment="1">
      <alignment horizontal="left" vertical="center" wrapText="1"/>
    </xf>
    <xf numFmtId="0" fontId="126" fillId="3" borderId="1" xfId="1280" applyFont="1" applyFill="1" applyBorder="1" applyAlignment="1">
      <alignment horizontal="left" vertical="center" wrapText="1"/>
    </xf>
    <xf numFmtId="167" fontId="126" fillId="3" borderId="1" xfId="1280" applyNumberFormat="1" applyFont="1" applyFill="1" applyBorder="1" applyAlignment="1">
      <alignment horizontal="center" vertical="center" wrapText="1"/>
    </xf>
    <xf numFmtId="167" fontId="130" fillId="3" borderId="1" xfId="1280" applyNumberFormat="1" applyFont="1" applyFill="1" applyBorder="1" applyAlignment="1">
      <alignment horizontal="center" vertical="center"/>
    </xf>
    <xf numFmtId="0" fontId="128" fillId="3" borderId="1" xfId="1280" applyFont="1" applyFill="1" applyBorder="1" applyAlignment="1">
      <alignment horizontal="center" vertical="center"/>
    </xf>
    <xf numFmtId="0" fontId="128" fillId="3" borderId="1" xfId="1280" applyFont="1" applyFill="1" applyBorder="1" applyAlignment="1">
      <alignment horizontal="left" vertical="center" wrapText="1"/>
    </xf>
    <xf numFmtId="0" fontId="127" fillId="3" borderId="1" xfId="1280" applyFont="1" applyFill="1" applyBorder="1" applyAlignment="1">
      <alignment horizontal="left" vertical="center" wrapText="1"/>
    </xf>
    <xf numFmtId="167" fontId="127" fillId="3" borderId="1" xfId="1280" applyNumberFormat="1" applyFont="1" applyFill="1" applyBorder="1" applyAlignment="1">
      <alignment horizontal="center" vertical="center" wrapText="1"/>
    </xf>
    <xf numFmtId="167" fontId="128" fillId="3" borderId="1" xfId="1280" applyNumberFormat="1" applyFont="1" applyFill="1" applyBorder="1" applyAlignment="1">
      <alignment horizontal="center" vertical="center"/>
    </xf>
    <xf numFmtId="0" fontId="114" fillId="0" borderId="0" xfId="1280" applyFont="1" applyAlignment="1">
      <alignment horizontal="justify" wrapText="1"/>
    </xf>
    <xf numFmtId="0" fontId="115" fillId="0" borderId="0" xfId="1280" applyFont="1" applyAlignment="1">
      <alignment horizontal="justify" wrapText="1"/>
    </xf>
    <xf numFmtId="167" fontId="128" fillId="0" borderId="1" xfId="1280" applyNumberFormat="1" applyFont="1" applyFill="1" applyBorder="1" applyAlignment="1">
      <alignment horizontal="center" vertical="center"/>
    </xf>
    <xf numFmtId="0" fontId="116" fillId="0" borderId="0" xfId="1280" applyFont="1" applyFill="1" applyAlignment="1">
      <alignment horizontal="justify" wrapText="1"/>
    </xf>
    <xf numFmtId="167" fontId="130" fillId="0" borderId="1" xfId="1280" applyNumberFormat="1" applyFont="1" applyFill="1" applyBorder="1" applyAlignment="1">
      <alignment horizontal="center" vertical="center"/>
    </xf>
    <xf numFmtId="0" fontId="111" fillId="0" borderId="0" xfId="1280" applyFont="1" applyFill="1"/>
    <xf numFmtId="0" fontId="117" fillId="0" borderId="0" xfId="1280" applyFont="1" applyAlignment="1">
      <alignment horizontal="justify" wrapText="1"/>
    </xf>
    <xf numFmtId="0" fontId="128" fillId="3" borderId="1" xfId="1280" applyFont="1" applyFill="1" applyBorder="1"/>
    <xf numFmtId="0" fontId="128" fillId="3" borderId="17" xfId="1280" applyFont="1" applyFill="1" applyBorder="1" applyAlignment="1">
      <alignment horizontal="left" vertical="center" wrapText="1"/>
    </xf>
    <xf numFmtId="0" fontId="128" fillId="3" borderId="1" xfId="1280" applyFont="1" applyFill="1" applyBorder="1" applyAlignment="1">
      <alignment horizontal="left" vertical="top" wrapText="1"/>
    </xf>
    <xf numFmtId="0" fontId="117" fillId="0" borderId="0" xfId="1280" applyFont="1" applyAlignment="1">
      <alignment horizontal="justify" vertical="top" wrapText="1"/>
    </xf>
    <xf numFmtId="0" fontId="128" fillId="3" borderId="12" xfId="1280" applyFont="1" applyFill="1" applyBorder="1" applyAlignment="1">
      <alignment horizontal="left" vertical="center" wrapText="1"/>
    </xf>
    <xf numFmtId="0" fontId="130" fillId="3" borderId="1" xfId="1280" applyFont="1" applyFill="1" applyBorder="1" applyAlignment="1">
      <alignment horizontal="left" vertical="top" wrapText="1"/>
    </xf>
    <xf numFmtId="16" fontId="128" fillId="3" borderId="1" xfId="1280" applyNumberFormat="1" applyFont="1" applyFill="1" applyBorder="1" applyAlignment="1">
      <alignment horizontal="center" vertical="center"/>
    </xf>
    <xf numFmtId="0" fontId="96" fillId="0" borderId="0" xfId="1280" applyFont="1"/>
    <xf numFmtId="0" fontId="96" fillId="0" borderId="0" xfId="1280" applyFont="1" applyAlignment="1">
      <alignment horizontal="left"/>
    </xf>
    <xf numFmtId="0" fontId="123" fillId="0" borderId="1" xfId="1281" applyFont="1" applyBorder="1" applyAlignment="1">
      <alignment horizontal="center" vertical="center" wrapText="1"/>
    </xf>
    <xf numFmtId="49" fontId="126" fillId="0" borderId="1" xfId="1281" applyNumberFormat="1" applyFont="1" applyBorder="1" applyAlignment="1">
      <alignment horizontal="center" vertical="center" wrapText="1"/>
    </xf>
    <xf numFmtId="0" fontId="126" fillId="0" borderId="1" xfId="1281" applyFont="1" applyBorder="1" applyAlignment="1">
      <alignment horizontal="left" vertical="top" wrapText="1"/>
    </xf>
    <xf numFmtId="167" fontId="126" fillId="0" borderId="1" xfId="1281" applyNumberFormat="1" applyFont="1" applyBorder="1" applyAlignment="1">
      <alignment horizontal="left" vertical="top" wrapText="1"/>
    </xf>
    <xf numFmtId="167" fontId="126" fillId="0" borderId="1" xfId="1281" applyNumberFormat="1" applyFont="1" applyBorder="1" applyAlignment="1">
      <alignment horizontal="center" vertical="center" wrapText="1"/>
    </xf>
    <xf numFmtId="167" fontId="120" fillId="0" borderId="1" xfId="1281" applyNumberFormat="1" applyFont="1" applyBorder="1" applyAlignment="1">
      <alignment horizontal="center" vertical="center"/>
    </xf>
    <xf numFmtId="49" fontId="127" fillId="0" borderId="1" xfId="1281" applyNumberFormat="1" applyFont="1" applyBorder="1" applyAlignment="1">
      <alignment horizontal="center" vertical="center" wrapText="1"/>
    </xf>
    <xf numFmtId="0" fontId="127" fillId="0" borderId="1" xfId="1281" applyFont="1" applyBorder="1" applyAlignment="1">
      <alignment horizontal="left" vertical="top" wrapText="1"/>
    </xf>
    <xf numFmtId="167" fontId="127" fillId="0" borderId="1" xfId="1281" applyNumberFormat="1" applyFont="1" applyBorder="1" applyAlignment="1">
      <alignment horizontal="left" vertical="top" wrapText="1"/>
    </xf>
    <xf numFmtId="167" fontId="127" fillId="0" borderId="1" xfId="1281" applyNumberFormat="1" applyFont="1" applyBorder="1" applyAlignment="1">
      <alignment horizontal="center" vertical="center" wrapText="1"/>
    </xf>
    <xf numFmtId="167" fontId="127" fillId="0" borderId="1" xfId="1281" applyNumberFormat="1" applyFont="1" applyBorder="1" applyAlignment="1">
      <alignment vertical="top" wrapText="1"/>
    </xf>
    <xf numFmtId="49" fontId="127" fillId="0" borderId="1" xfId="1281" applyNumberFormat="1" applyFont="1" applyFill="1" applyBorder="1" applyAlignment="1">
      <alignment horizontal="center" vertical="center" wrapText="1"/>
    </xf>
    <xf numFmtId="0" fontId="127" fillId="0" borderId="1" xfId="1281" applyFont="1" applyFill="1" applyBorder="1" applyAlignment="1">
      <alignment horizontal="left" vertical="top" wrapText="1"/>
    </xf>
    <xf numFmtId="167" fontId="127" fillId="0" borderId="1" xfId="1281" applyNumberFormat="1" applyFont="1" applyFill="1" applyBorder="1" applyAlignment="1">
      <alignment horizontal="left" vertical="top" wrapText="1"/>
    </xf>
    <xf numFmtId="167" fontId="127" fillId="0" borderId="1" xfId="1281" applyNumberFormat="1" applyFont="1" applyFill="1" applyBorder="1" applyAlignment="1">
      <alignment horizontal="center" vertical="center" wrapText="1"/>
    </xf>
    <xf numFmtId="167" fontId="127" fillId="0" borderId="1" xfId="1281" applyNumberFormat="1" applyFont="1" applyFill="1" applyBorder="1" applyAlignment="1">
      <alignment vertical="top" wrapText="1"/>
    </xf>
    <xf numFmtId="167" fontId="123" fillId="0" borderId="1" xfId="1281" applyNumberFormat="1" applyFont="1" applyFill="1" applyBorder="1" applyAlignment="1">
      <alignment horizontal="center" vertical="center" wrapText="1"/>
    </xf>
    <xf numFmtId="0" fontId="120" fillId="0" borderId="1" xfId="1281" applyFont="1" applyBorder="1" applyAlignment="1">
      <alignment horizontal="center" vertical="center" wrapText="1"/>
    </xf>
    <xf numFmtId="166" fontId="120" fillId="0" borderId="1" xfId="1281" applyNumberFormat="1" applyFont="1" applyBorder="1" applyAlignment="1">
      <alignment horizontal="center" vertical="center" wrapText="1"/>
    </xf>
    <xf numFmtId="166" fontId="37" fillId="3" borderId="14" xfId="0" applyNumberFormat="1" applyFont="1" applyFill="1" applyBorder="1" applyAlignment="1">
      <alignment vertical="center" wrapText="1"/>
    </xf>
    <xf numFmtId="166" fontId="37" fillId="3" borderId="1" xfId="0" applyNumberFormat="1" applyFont="1" applyFill="1" applyBorder="1" applyAlignment="1">
      <alignment vertical="center" wrapText="1"/>
    </xf>
    <xf numFmtId="166" fontId="123" fillId="0" borderId="1" xfId="1281" applyNumberFormat="1" applyFont="1" applyBorder="1" applyAlignment="1">
      <alignment horizontal="center" vertical="center" wrapText="1"/>
    </xf>
    <xf numFmtId="0" fontId="124" fillId="0" borderId="1" xfId="1281" applyFont="1" applyBorder="1" applyAlignment="1" applyProtection="1">
      <alignment horizontal="left" vertical="center" wrapText="1"/>
      <protection locked="0"/>
    </xf>
    <xf numFmtId="166" fontId="37" fillId="3" borderId="1" xfId="0" applyNumberFormat="1" applyFont="1" applyFill="1" applyBorder="1" applyAlignment="1">
      <alignment vertical="center"/>
    </xf>
    <xf numFmtId="167" fontId="126" fillId="3" borderId="1" xfId="1281" applyNumberFormat="1" applyFont="1" applyFill="1" applyBorder="1" applyAlignment="1">
      <alignment horizontal="left" vertical="top" wrapText="1"/>
    </xf>
    <xf numFmtId="166" fontId="120" fillId="3" borderId="1" xfId="1281" applyNumberFormat="1" applyFont="1" applyFill="1" applyBorder="1" applyAlignment="1">
      <alignment horizontal="center" vertical="center"/>
    </xf>
    <xf numFmtId="0" fontId="125" fillId="3" borderId="1" xfId="1281" applyFont="1" applyFill="1" applyBorder="1" applyAlignment="1" applyProtection="1">
      <alignment horizontal="left" vertical="top" wrapText="1"/>
      <protection locked="0"/>
    </xf>
    <xf numFmtId="167" fontId="127" fillId="3" borderId="1" xfId="1281" applyNumberFormat="1" applyFont="1" applyFill="1" applyBorder="1" applyAlignment="1">
      <alignment horizontal="left" vertical="top" wrapText="1"/>
    </xf>
    <xf numFmtId="166" fontId="123" fillId="3" borderId="1" xfId="1281" applyNumberFormat="1" applyFont="1" applyFill="1" applyBorder="1" applyAlignment="1">
      <alignment horizontal="center" vertical="center" wrapText="1"/>
    </xf>
    <xf numFmtId="167" fontId="127" fillId="3" borderId="12" xfId="1281" applyNumberFormat="1" applyFont="1" applyFill="1" applyBorder="1" applyAlignment="1">
      <alignment horizontal="left" vertical="top" wrapText="1"/>
    </xf>
    <xf numFmtId="166" fontId="123" fillId="3" borderId="12" xfId="1281" applyNumberFormat="1" applyFont="1" applyFill="1" applyBorder="1" applyAlignment="1">
      <alignment horizontal="center" vertical="center" wrapText="1"/>
    </xf>
    <xf numFmtId="0" fontId="126" fillId="0" borderId="1" xfId="1281" applyFont="1" applyBorder="1" applyAlignment="1">
      <alignment horizontal="left" vertical="center" wrapText="1"/>
    </xf>
    <xf numFmtId="167" fontId="123" fillId="0" borderId="1" xfId="1281" applyNumberFormat="1" applyFont="1" applyBorder="1" applyAlignment="1">
      <alignment horizontal="center" vertical="center" wrapText="1"/>
    </xf>
    <xf numFmtId="0" fontId="125" fillId="0" borderId="1" xfId="1281" applyFont="1" applyBorder="1" applyAlignment="1" applyProtection="1">
      <alignment horizontal="left" vertical="center" wrapText="1"/>
      <protection locked="0"/>
    </xf>
    <xf numFmtId="0" fontId="127" fillId="0" borderId="1" xfId="1281" applyFont="1" applyBorder="1" applyAlignment="1">
      <alignment horizontal="left" vertical="center" wrapText="1"/>
    </xf>
    <xf numFmtId="0" fontId="120" fillId="0" borderId="1" xfId="1281" applyFont="1" applyBorder="1" applyAlignment="1">
      <alignment horizontal="left" vertical="center" wrapText="1"/>
    </xf>
    <xf numFmtId="167" fontId="120" fillId="0" borderId="1" xfId="1281" applyNumberFormat="1" applyFont="1" applyBorder="1" applyAlignment="1">
      <alignment horizontal="center" vertical="center" wrapText="1"/>
    </xf>
    <xf numFmtId="0" fontId="130" fillId="0" borderId="1" xfId="1281" applyFont="1" applyBorder="1" applyAlignment="1">
      <alignment horizontal="left" vertical="center" wrapText="1"/>
    </xf>
    <xf numFmtId="0" fontId="128" fillId="0" borderId="1" xfId="1281" applyFont="1" applyBorder="1" applyAlignment="1">
      <alignment horizontal="left" vertical="top" wrapText="1"/>
    </xf>
    <xf numFmtId="167" fontId="127" fillId="0" borderId="1" xfId="1281" applyNumberFormat="1" applyFont="1" applyBorder="1" applyAlignment="1">
      <alignment horizontal="left" vertical="center" wrapText="1"/>
    </xf>
    <xf numFmtId="0" fontId="120" fillId="0" borderId="1" xfId="1281" applyFont="1" applyBorder="1" applyAlignment="1">
      <alignment horizontal="left" vertical="top" wrapText="1"/>
    </xf>
    <xf numFmtId="0" fontId="123" fillId="0" borderId="1" xfId="1281" applyFont="1" applyBorder="1" applyAlignment="1">
      <alignment horizontal="left" vertical="top" wrapText="1"/>
    </xf>
    <xf numFmtId="0" fontId="123" fillId="0" borderId="1" xfId="1281" applyFont="1" applyBorder="1" applyAlignment="1">
      <alignment horizontal="left" vertical="center" wrapText="1"/>
    </xf>
    <xf numFmtId="0" fontId="93" fillId="0" borderId="1" xfId="840" applyFont="1" applyBorder="1" applyAlignment="1">
      <alignment wrapText="1"/>
    </xf>
    <xf numFmtId="16" fontId="123" fillId="0" borderId="1" xfId="895" applyNumberFormat="1" applyFont="1" applyFill="1" applyBorder="1" applyAlignment="1">
      <alignment vertical="center" wrapText="1"/>
    </xf>
    <xf numFmtId="0" fontId="1" fillId="0" borderId="0" xfId="1282"/>
    <xf numFmtId="167" fontId="123" fillId="0" borderId="1" xfId="1282" applyNumberFormat="1" applyFont="1" applyBorder="1" applyAlignment="1">
      <alignment horizontal="center" vertical="center"/>
    </xf>
    <xf numFmtId="0" fontId="112" fillId="0" borderId="0" xfId="1282" applyFont="1"/>
    <xf numFmtId="0" fontId="128" fillId="0" borderId="1" xfId="1282" applyFont="1" applyBorder="1" applyAlignment="1">
      <alignment horizontal="center"/>
    </xf>
    <xf numFmtId="167" fontId="130" fillId="0" borderId="1" xfId="1282" applyNumberFormat="1" applyFont="1" applyBorder="1" applyAlignment="1">
      <alignment horizontal="center" vertical="center"/>
    </xf>
    <xf numFmtId="167" fontId="120" fillId="0" borderId="1" xfId="1282" applyNumberFormat="1" applyFont="1" applyBorder="1" applyAlignment="1">
      <alignment horizontal="center" vertical="center"/>
    </xf>
    <xf numFmtId="167" fontId="130" fillId="0" borderId="1" xfId="1282" applyNumberFormat="1" applyFont="1" applyBorder="1" applyAlignment="1">
      <alignment horizontal="left" vertical="top"/>
    </xf>
    <xf numFmtId="167" fontId="130" fillId="0" borderId="1" xfId="1282" applyNumberFormat="1" applyFont="1" applyBorder="1" applyAlignment="1">
      <alignment horizontal="left" vertical="top" wrapText="1"/>
    </xf>
    <xf numFmtId="167" fontId="128" fillId="0" borderId="1" xfId="1282" applyNumberFormat="1" applyFont="1" applyBorder="1" applyAlignment="1">
      <alignment horizontal="left" vertical="top" wrapText="1"/>
    </xf>
    <xf numFmtId="167" fontId="128" fillId="0" borderId="1" xfId="1282" applyNumberFormat="1" applyFont="1" applyBorder="1" applyAlignment="1">
      <alignment horizontal="center" vertical="center"/>
    </xf>
    <xf numFmtId="49" fontId="128" fillId="0" borderId="1" xfId="1282" applyNumberFormat="1" applyFont="1" applyBorder="1" applyAlignment="1">
      <alignment horizontal="center" vertical="top"/>
    </xf>
    <xf numFmtId="4" fontId="1" fillId="0" borderId="0" xfId="1282" applyNumberFormat="1"/>
    <xf numFmtId="167" fontId="120" fillId="0" borderId="17" xfId="1" applyNumberFormat="1" applyFont="1" applyBorder="1" applyAlignment="1">
      <alignment horizontal="center" vertical="center" wrapText="1"/>
    </xf>
    <xf numFmtId="4" fontId="123" fillId="0" borderId="1" xfId="1" applyNumberFormat="1" applyFont="1" applyBorder="1" applyAlignment="1" applyProtection="1">
      <alignment horizontal="left" vertical="top" wrapText="1"/>
      <protection locked="0"/>
    </xf>
    <xf numFmtId="49" fontId="124" fillId="0" borderId="1" xfId="1" applyNumberFormat="1" applyFont="1" applyBorder="1" applyAlignment="1" applyProtection="1">
      <alignment horizontal="center" vertical="top" wrapText="1"/>
      <protection locked="0"/>
    </xf>
    <xf numFmtId="49" fontId="125" fillId="0" borderId="1" xfId="1" applyNumberFormat="1" applyFont="1" applyBorder="1" applyAlignment="1" applyProtection="1">
      <alignment horizontal="center" vertical="top" wrapText="1"/>
      <protection locked="0"/>
    </xf>
    <xf numFmtId="166" fontId="130" fillId="3" borderId="1" xfId="1" applyNumberFormat="1" applyFont="1" applyFill="1" applyBorder="1" applyAlignment="1">
      <alignment horizontal="center" vertical="center" wrapText="1"/>
    </xf>
    <xf numFmtId="166" fontId="128" fillId="3" borderId="1" xfId="1" applyNumberFormat="1" applyFont="1" applyFill="1" applyBorder="1" applyAlignment="1">
      <alignment horizontal="center" vertical="center" wrapText="1"/>
    </xf>
    <xf numFmtId="166" fontId="130" fillId="3" borderId="1" xfId="1" applyNumberFormat="1" applyFont="1" applyFill="1" applyBorder="1" applyAlignment="1">
      <alignment vertical="center" wrapText="1"/>
    </xf>
    <xf numFmtId="166" fontId="128" fillId="3" borderId="1" xfId="1" applyNumberFormat="1" applyFont="1" applyFill="1" applyBorder="1" applyAlignment="1">
      <alignment horizontal="center" vertical="center"/>
    </xf>
    <xf numFmtId="166" fontId="128" fillId="3" borderId="1" xfId="1" applyNumberFormat="1" applyFont="1" applyFill="1" applyBorder="1" applyAlignment="1">
      <alignment vertical="center" wrapText="1"/>
    </xf>
    <xf numFmtId="0" fontId="120" fillId="3" borderId="0" xfId="902" applyFont="1" applyFill="1" applyAlignment="1">
      <alignment horizontal="center" vertical="center" wrapText="1"/>
    </xf>
    <xf numFmtId="0" fontId="130" fillId="3" borderId="1" xfId="1" applyFont="1" applyFill="1" applyBorder="1" applyAlignment="1">
      <alignment horizontal="center" vertical="center" wrapText="1"/>
    </xf>
    <xf numFmtId="0" fontId="120" fillId="0" borderId="1" xfId="1" applyFont="1" applyFill="1" applyBorder="1" applyAlignment="1">
      <alignment horizontal="left" vertical="top" wrapText="1"/>
    </xf>
    <xf numFmtId="0" fontId="123" fillId="0" borderId="1" xfId="1" applyFont="1" applyFill="1" applyBorder="1" applyAlignment="1">
      <alignment horizontal="left" vertical="top" wrapText="1"/>
    </xf>
    <xf numFmtId="0" fontId="123" fillId="0" borderId="12" xfId="1" applyFont="1" applyFill="1" applyBorder="1" applyAlignment="1">
      <alignment horizontal="left" vertical="top" wrapText="1"/>
    </xf>
    <xf numFmtId="0" fontId="123" fillId="0" borderId="17" xfId="1" applyFont="1" applyFill="1" applyBorder="1" applyAlignment="1">
      <alignment horizontal="left" vertical="top" wrapText="1"/>
    </xf>
    <xf numFmtId="167" fontId="120" fillId="0" borderId="1" xfId="1" applyNumberFormat="1" applyFont="1" applyBorder="1" applyAlignment="1">
      <alignment horizontal="center" vertical="center" wrapText="1"/>
    </xf>
    <xf numFmtId="49" fontId="123" fillId="0" borderId="1" xfId="1" applyNumberFormat="1" applyFont="1" applyBorder="1" applyAlignment="1">
      <alignment horizontal="center" vertical="top" wrapText="1"/>
    </xf>
    <xf numFmtId="49" fontId="123" fillId="0" borderId="1" xfId="1" applyNumberFormat="1" applyFont="1" applyBorder="1" applyAlignment="1">
      <alignment horizontal="center" vertical="center" wrapText="1"/>
    </xf>
    <xf numFmtId="49" fontId="123" fillId="0" borderId="1" xfId="840" applyNumberFormat="1" applyFont="1" applyBorder="1" applyAlignment="1">
      <alignment horizontal="center" vertical="center" wrapText="1"/>
    </xf>
    <xf numFmtId="0" fontId="123" fillId="0" borderId="1" xfId="840" applyFont="1" applyBorder="1" applyAlignment="1">
      <alignment horizontal="left" vertical="top" wrapText="1"/>
    </xf>
    <xf numFmtId="49" fontId="123" fillId="0" borderId="17" xfId="840" applyNumberFormat="1" applyFont="1" applyBorder="1" applyAlignment="1">
      <alignment horizontal="center" vertical="center"/>
    </xf>
    <xf numFmtId="49" fontId="123" fillId="0" borderId="1" xfId="840" applyNumberFormat="1" applyFont="1" applyFill="1" applyBorder="1" applyAlignment="1">
      <alignment horizontal="center" vertical="center" wrapText="1"/>
    </xf>
    <xf numFmtId="49" fontId="123" fillId="0" borderId="1" xfId="840" applyNumberFormat="1" applyFont="1" applyFill="1" applyBorder="1" applyAlignment="1">
      <alignment horizontal="left" vertical="top" wrapText="1"/>
    </xf>
    <xf numFmtId="49" fontId="123" fillId="0" borderId="1" xfId="1" applyNumberFormat="1" applyFont="1" applyFill="1" applyBorder="1" applyAlignment="1">
      <alignment horizontal="center" vertical="center" wrapText="1"/>
    </xf>
    <xf numFmtId="49" fontId="123" fillId="0" borderId="12" xfId="1" applyNumberFormat="1" applyFont="1" applyFill="1" applyBorder="1" applyAlignment="1">
      <alignment horizontal="center" vertical="center" wrapText="1"/>
    </xf>
    <xf numFmtId="49" fontId="123" fillId="0" borderId="17" xfId="1" applyNumberFormat="1" applyFont="1" applyFill="1" applyBorder="1" applyAlignment="1">
      <alignment horizontal="center" vertical="center" wrapText="1"/>
    </xf>
    <xf numFmtId="0" fontId="123" fillId="0" borderId="12" xfId="840" applyFont="1" applyBorder="1" applyAlignment="1">
      <alignment horizontal="left" vertical="top" wrapText="1"/>
    </xf>
    <xf numFmtId="0" fontId="123" fillId="0" borderId="17" xfId="840" applyFont="1" applyBorder="1" applyAlignment="1">
      <alignment horizontal="left" vertical="top" wrapText="1"/>
    </xf>
    <xf numFmtId="0" fontId="34" fillId="0" borderId="0" xfId="0" applyFont="1" applyFill="1" applyBorder="1" applyAlignment="1">
      <alignment horizontal="center" vertical="center" wrapText="1"/>
    </xf>
    <xf numFmtId="0" fontId="0" fillId="0" borderId="0" xfId="0" applyBorder="1" applyAlignment="1">
      <alignment horizontal="center" vertical="center" wrapText="1"/>
    </xf>
    <xf numFmtId="0" fontId="123" fillId="0" borderId="1" xfId="1" applyFont="1" applyFill="1" applyBorder="1" applyAlignment="1">
      <alignment vertical="top" wrapText="1"/>
    </xf>
    <xf numFmtId="4" fontId="34" fillId="0" borderId="0" xfId="0" applyNumberFormat="1" applyFont="1" applyFill="1" applyBorder="1" applyAlignment="1">
      <alignment horizontal="left" vertical="center" wrapText="1"/>
    </xf>
    <xf numFmtId="0" fontId="123" fillId="3" borderId="1" xfId="0" applyFont="1" applyFill="1" applyBorder="1" applyAlignment="1">
      <alignment vertical="top" wrapText="1"/>
    </xf>
    <xf numFmtId="49" fontId="123" fillId="0" borderId="12" xfId="840" applyNumberFormat="1" applyFont="1" applyFill="1" applyBorder="1" applyAlignment="1">
      <alignment horizontal="center" vertical="center" wrapText="1"/>
    </xf>
    <xf numFmtId="49" fontId="123" fillId="3" borderId="1" xfId="840" applyNumberFormat="1" applyFont="1" applyFill="1" applyBorder="1" applyAlignment="1">
      <alignment horizontal="center" vertical="center" wrapText="1"/>
    </xf>
    <xf numFmtId="0" fontId="120" fillId="0" borderId="0" xfId="840" applyFont="1" applyBorder="1" applyAlignment="1">
      <alignment horizontal="center" vertical="center" wrapText="1"/>
    </xf>
    <xf numFmtId="0" fontId="127" fillId="0" borderId="1" xfId="1" applyFont="1" applyBorder="1" applyAlignment="1">
      <alignment horizontal="left" vertical="top" wrapText="1"/>
    </xf>
    <xf numFmtId="0" fontId="123" fillId="0" borderId="1" xfId="1" applyFont="1" applyBorder="1" applyAlignment="1">
      <alignment horizontal="left" vertical="top" wrapText="1"/>
    </xf>
    <xf numFmtId="166" fontId="123" fillId="0" borderId="1" xfId="1" applyNumberFormat="1" applyFont="1" applyBorder="1" applyAlignment="1">
      <alignment horizontal="left" vertical="top" wrapText="1"/>
    </xf>
    <xf numFmtId="0" fontId="123" fillId="0" borderId="1" xfId="881" applyFont="1" applyBorder="1" applyAlignment="1">
      <alignment horizontal="left" vertical="top" wrapText="1"/>
    </xf>
    <xf numFmtId="49" fontId="120" fillId="0" borderId="1" xfId="1" applyNumberFormat="1" applyFont="1" applyBorder="1" applyAlignment="1">
      <alignment horizontal="center" vertical="top" wrapText="1"/>
    </xf>
    <xf numFmtId="0" fontId="120" fillId="0" borderId="1" xfId="1" applyFont="1" applyFill="1" applyBorder="1" applyAlignment="1">
      <alignment horizontal="left" vertical="top" wrapText="1"/>
    </xf>
    <xf numFmtId="0" fontId="120" fillId="0" borderId="17" xfId="1" applyFont="1" applyFill="1" applyBorder="1" applyAlignment="1">
      <alignment horizontal="left" vertical="top" wrapText="1"/>
    </xf>
    <xf numFmtId="0" fontId="123" fillId="0" borderId="1" xfId="1" applyFont="1" applyFill="1" applyBorder="1" applyAlignment="1">
      <alignment horizontal="left" vertical="top" wrapText="1"/>
    </xf>
    <xf numFmtId="49" fontId="128" fillId="0" borderId="17" xfId="1278" applyNumberFormat="1" applyFont="1" applyFill="1" applyBorder="1" applyAlignment="1">
      <alignment horizontal="center" vertical="top" wrapText="1"/>
    </xf>
    <xf numFmtId="166" fontId="123" fillId="0" borderId="17" xfId="1" applyNumberFormat="1" applyFont="1" applyFill="1" applyBorder="1" applyAlignment="1">
      <alignment horizontal="left" vertical="top" wrapText="1"/>
    </xf>
    <xf numFmtId="49" fontId="123" fillId="0" borderId="1" xfId="1" applyNumberFormat="1" applyFont="1" applyBorder="1" applyAlignment="1">
      <alignment horizontal="center" vertical="top" wrapText="1"/>
    </xf>
    <xf numFmtId="166" fontId="123" fillId="0" borderId="17" xfId="1" applyNumberFormat="1" applyFont="1" applyBorder="1" applyAlignment="1">
      <alignment horizontal="center" vertical="center"/>
    </xf>
    <xf numFmtId="167" fontId="120" fillId="0" borderId="1" xfId="1" applyNumberFormat="1" applyFont="1" applyBorder="1" applyAlignment="1">
      <alignment horizontal="center" vertical="center"/>
    </xf>
    <xf numFmtId="0" fontId="123" fillId="0" borderId="1" xfId="840" applyFont="1" applyBorder="1" applyAlignment="1">
      <alignment horizontal="left" vertical="top" wrapText="1"/>
    </xf>
    <xf numFmtId="49" fontId="123" fillId="0" borderId="1" xfId="1" applyNumberFormat="1" applyFont="1" applyBorder="1" applyAlignment="1">
      <alignment horizontal="center" vertical="center" wrapText="1"/>
    </xf>
    <xf numFmtId="0" fontId="123" fillId="0" borderId="1" xfId="1" applyFont="1" applyBorder="1" applyAlignment="1">
      <alignment horizontal="left" vertical="center" wrapText="1"/>
    </xf>
    <xf numFmtId="49" fontId="123" fillId="0" borderId="1" xfId="1" applyNumberFormat="1" applyFont="1" applyFill="1" applyBorder="1" applyAlignment="1">
      <alignment horizontal="center" vertical="center" wrapText="1"/>
    </xf>
    <xf numFmtId="0" fontId="123" fillId="0" borderId="17" xfId="840" applyFont="1" applyBorder="1" applyAlignment="1">
      <alignment horizontal="left" vertical="top" wrapText="1"/>
    </xf>
    <xf numFmtId="49" fontId="123" fillId="3" borderId="1" xfId="1" applyNumberFormat="1" applyFont="1" applyFill="1" applyBorder="1" applyAlignment="1">
      <alignment vertical="top" wrapText="1"/>
    </xf>
    <xf numFmtId="0" fontId="123" fillId="3" borderId="1" xfId="1" applyFont="1" applyFill="1" applyBorder="1" applyAlignment="1">
      <alignment vertical="top" wrapText="1"/>
    </xf>
    <xf numFmtId="0" fontId="0" fillId="3" borderId="0" xfId="0" applyFill="1" applyBorder="1" applyAlignment="1">
      <alignment horizontal="center" vertical="center" wrapText="1"/>
    </xf>
    <xf numFmtId="0" fontId="98" fillId="3" borderId="0" xfId="840" applyFont="1" applyFill="1" applyAlignment="1">
      <alignment vertical="center"/>
    </xf>
    <xf numFmtId="0" fontId="98" fillId="0" borderId="11" xfId="840" applyFont="1" applyBorder="1" applyAlignment="1">
      <alignment vertical="center"/>
    </xf>
    <xf numFmtId="49" fontId="123" fillId="0" borderId="12" xfId="1" applyNumberFormat="1" applyFont="1" applyFill="1" applyBorder="1" applyAlignment="1">
      <alignment vertical="center" wrapText="1"/>
    </xf>
    <xf numFmtId="49" fontId="123" fillId="0" borderId="16" xfId="1" applyNumberFormat="1" applyFont="1" applyFill="1" applyBorder="1" applyAlignment="1">
      <alignment vertical="center" wrapText="1"/>
    </xf>
    <xf numFmtId="0" fontId="120" fillId="3" borderId="1" xfId="1" applyFont="1" applyFill="1" applyBorder="1" applyAlignment="1">
      <alignment horizontal="center" vertical="center" wrapText="1"/>
    </xf>
    <xf numFmtId="0" fontId="123" fillId="3" borderId="17" xfId="1" applyFont="1" applyFill="1" applyBorder="1" applyAlignment="1">
      <alignment horizontal="left" vertical="top" wrapText="1"/>
    </xf>
    <xf numFmtId="167" fontId="123" fillId="3" borderId="1" xfId="1" applyNumberFormat="1" applyFont="1" applyFill="1" applyBorder="1" applyAlignment="1">
      <alignment horizontal="center" vertical="center" wrapText="1"/>
    </xf>
    <xf numFmtId="0" fontId="120" fillId="3" borderId="1" xfId="1" applyFont="1" applyFill="1" applyBorder="1" applyAlignment="1">
      <alignment horizontal="left" vertical="center" wrapText="1"/>
    </xf>
    <xf numFmtId="0" fontId="123" fillId="3" borderId="1" xfId="1" applyFont="1" applyFill="1" applyBorder="1" applyAlignment="1">
      <alignment horizontal="left" vertical="top" wrapText="1"/>
    </xf>
    <xf numFmtId="49" fontId="123" fillId="3" borderId="17" xfId="1" applyNumberFormat="1" applyFont="1" applyFill="1" applyBorder="1" applyAlignment="1">
      <alignment horizontal="center" vertical="center" wrapText="1"/>
    </xf>
    <xf numFmtId="49" fontId="123" fillId="3" borderId="1" xfId="840" applyNumberFormat="1" applyFont="1" applyFill="1" applyBorder="1" applyAlignment="1">
      <alignment horizontal="center" vertical="center" wrapText="1"/>
    </xf>
    <xf numFmtId="49" fontId="127" fillId="0" borderId="1" xfId="1" applyNumberFormat="1" applyFont="1" applyBorder="1" applyAlignment="1">
      <alignment vertical="top" wrapText="1"/>
    </xf>
    <xf numFmtId="49" fontId="123" fillId="3" borderId="1" xfId="1" applyNumberFormat="1" applyFont="1" applyFill="1" applyBorder="1" applyAlignment="1">
      <alignment vertical="center" wrapText="1"/>
    </xf>
    <xf numFmtId="0" fontId="123" fillId="0" borderId="1" xfId="1281" applyFont="1" applyBorder="1" applyAlignment="1">
      <alignment horizontal="center" vertical="top" wrapText="1"/>
    </xf>
    <xf numFmtId="166" fontId="123" fillId="0" borderId="1" xfId="1281" applyNumberFormat="1" applyFont="1" applyBorder="1" applyAlignment="1">
      <alignment horizontal="left" vertical="top" wrapText="1"/>
    </xf>
    <xf numFmtId="49" fontId="125" fillId="0" borderId="1" xfId="1" applyNumberFormat="1" applyFont="1" applyBorder="1" applyAlignment="1" applyProtection="1">
      <alignment vertical="top" wrapText="1"/>
      <protection locked="0"/>
    </xf>
    <xf numFmtId="0" fontId="125" fillId="3" borderId="1" xfId="840" applyFont="1" applyFill="1" applyBorder="1" applyAlignment="1">
      <alignment horizontal="left" vertical="center" wrapText="1"/>
    </xf>
    <xf numFmtId="0" fontId="128" fillId="0" borderId="17" xfId="0" applyFont="1" applyBorder="1" applyAlignment="1">
      <alignment horizontal="justify" vertical="center" wrapText="1"/>
    </xf>
    <xf numFmtId="166" fontId="123" fillId="0" borderId="24" xfId="1" applyNumberFormat="1" applyFont="1" applyBorder="1" applyAlignment="1">
      <alignment horizontal="center" vertical="center"/>
    </xf>
    <xf numFmtId="4" fontId="120" fillId="0" borderId="17" xfId="1" applyNumberFormat="1" applyFont="1" applyFill="1" applyBorder="1" applyAlignment="1">
      <alignment horizontal="center" vertical="center"/>
    </xf>
    <xf numFmtId="4" fontId="120" fillId="3" borderId="17" xfId="1" applyNumberFormat="1" applyFont="1" applyFill="1" applyBorder="1" applyAlignment="1">
      <alignment horizontal="center" vertical="center"/>
    </xf>
    <xf numFmtId="0" fontId="123" fillId="3" borderId="1" xfId="840" applyFont="1" applyFill="1" applyBorder="1" applyAlignment="1">
      <alignment horizontal="left" vertical="top" wrapText="1"/>
    </xf>
    <xf numFmtId="0" fontId="123" fillId="3" borderId="1" xfId="840" applyFont="1" applyFill="1" applyBorder="1" applyAlignment="1">
      <alignment horizontal="center" vertical="top" wrapText="1"/>
    </xf>
    <xf numFmtId="2" fontId="123" fillId="3" borderId="1" xfId="1" applyNumberFormat="1" applyFont="1" applyFill="1" applyBorder="1" applyAlignment="1">
      <alignment horizontal="center" vertical="center" wrapText="1"/>
    </xf>
    <xf numFmtId="167" fontId="124" fillId="3" borderId="1" xfId="840" applyNumberFormat="1" applyFont="1" applyFill="1" applyBorder="1" applyAlignment="1">
      <alignment horizontal="center" vertical="center" wrapText="1"/>
    </xf>
    <xf numFmtId="167" fontId="123" fillId="3" borderId="1" xfId="840" applyNumberFormat="1" applyFont="1" applyFill="1" applyBorder="1" applyAlignment="1">
      <alignment horizontal="center" vertical="center"/>
    </xf>
    <xf numFmtId="167" fontId="125" fillId="3" borderId="1" xfId="840" applyNumberFormat="1" applyFont="1" applyFill="1" applyBorder="1" applyAlignment="1">
      <alignment horizontal="center" vertical="center" wrapText="1"/>
    </xf>
    <xf numFmtId="167" fontId="125" fillId="3" borderId="17" xfId="840" applyNumberFormat="1" applyFont="1" applyFill="1" applyBorder="1" applyAlignment="1">
      <alignment horizontal="center" vertical="center" wrapText="1"/>
    </xf>
    <xf numFmtId="0" fontId="93" fillId="3" borderId="0" xfId="840" applyFont="1" applyFill="1" applyAlignment="1">
      <alignment horizontal="center" vertical="center" wrapText="1"/>
    </xf>
    <xf numFmtId="166" fontId="123" fillId="3" borderId="1" xfId="1" applyNumberFormat="1" applyFont="1" applyFill="1" applyBorder="1" applyAlignment="1">
      <alignment horizontal="center" vertical="center" wrapText="1"/>
    </xf>
    <xf numFmtId="49" fontId="124" fillId="3" borderId="1" xfId="840" applyNumberFormat="1" applyFont="1" applyFill="1" applyBorder="1" applyAlignment="1">
      <alignment horizontal="left" vertical="top" wrapText="1"/>
    </xf>
    <xf numFmtId="0" fontId="120" fillId="3" borderId="1" xfId="840" applyFont="1" applyFill="1" applyBorder="1" applyAlignment="1">
      <alignment horizontal="left" vertical="top" wrapText="1"/>
    </xf>
    <xf numFmtId="49" fontId="125" fillId="3" borderId="1" xfId="840" applyNumberFormat="1" applyFont="1" applyFill="1" applyBorder="1" applyAlignment="1">
      <alignment horizontal="left" vertical="top" wrapText="1"/>
    </xf>
    <xf numFmtId="0" fontId="125" fillId="3" borderId="1" xfId="840" applyFont="1" applyFill="1" applyBorder="1" applyAlignment="1">
      <alignment horizontal="left" vertical="top" wrapText="1"/>
    </xf>
    <xf numFmtId="49" fontId="125" fillId="3" borderId="1" xfId="840" applyNumberFormat="1" applyFont="1" applyFill="1" applyBorder="1" applyAlignment="1">
      <alignment horizontal="center" vertical="center" wrapText="1"/>
    </xf>
    <xf numFmtId="0" fontId="124" fillId="3" borderId="1" xfId="840" applyFont="1" applyFill="1" applyBorder="1" applyAlignment="1">
      <alignment horizontal="left" vertical="top" wrapText="1"/>
    </xf>
    <xf numFmtId="167" fontId="120" fillId="3" borderId="1" xfId="840" applyNumberFormat="1" applyFont="1" applyFill="1" applyBorder="1" applyAlignment="1">
      <alignment horizontal="center" vertical="center"/>
    </xf>
    <xf numFmtId="0" fontId="128" fillId="3" borderId="1" xfId="1" applyFont="1" applyFill="1" applyBorder="1" applyAlignment="1">
      <alignment horizontal="left" vertical="top" wrapText="1"/>
    </xf>
    <xf numFmtId="49" fontId="128" fillId="3" borderId="1" xfId="1" applyNumberFormat="1" applyFont="1" applyFill="1" applyBorder="1" applyAlignment="1">
      <alignment horizontal="center" vertical="center" wrapText="1"/>
    </xf>
    <xf numFmtId="49" fontId="128" fillId="3" borderId="12" xfId="1" applyNumberFormat="1" applyFont="1" applyFill="1" applyBorder="1" applyAlignment="1">
      <alignment horizontal="center" vertical="center" wrapText="1"/>
    </xf>
    <xf numFmtId="0" fontId="128" fillId="3" borderId="12" xfId="1" applyFont="1" applyFill="1" applyBorder="1" applyAlignment="1">
      <alignment horizontal="left" vertical="center" wrapText="1"/>
    </xf>
    <xf numFmtId="0" fontId="123" fillId="3" borderId="1" xfId="1" applyFont="1" applyFill="1" applyBorder="1" applyAlignment="1">
      <alignment vertical="center" wrapText="1"/>
    </xf>
    <xf numFmtId="0" fontId="123" fillId="3" borderId="1" xfId="1" applyFont="1" applyFill="1" applyBorder="1" applyAlignment="1">
      <alignment horizontal="left" vertical="center" wrapText="1"/>
    </xf>
    <xf numFmtId="167" fontId="123" fillId="3" borderId="1" xfId="1" applyNumberFormat="1" applyFont="1" applyFill="1" applyBorder="1" applyAlignment="1">
      <alignment horizontal="left" vertical="top" wrapText="1"/>
    </xf>
    <xf numFmtId="49" fontId="93" fillId="3" borderId="1" xfId="840" applyNumberFormat="1" applyFont="1" applyFill="1" applyBorder="1" applyAlignment="1">
      <alignment horizontal="center" vertical="center" wrapText="1"/>
    </xf>
    <xf numFmtId="0" fontId="125" fillId="3" borderId="17" xfId="840" applyFont="1" applyFill="1" applyBorder="1" applyAlignment="1">
      <alignment horizontal="left" vertical="top" wrapText="1"/>
    </xf>
    <xf numFmtId="0" fontId="120" fillId="3" borderId="17" xfId="1" applyFont="1" applyFill="1" applyBorder="1" applyAlignment="1">
      <alignment horizontal="left" vertical="top" wrapText="1"/>
    </xf>
    <xf numFmtId="0" fontId="93" fillId="3" borderId="0" xfId="840" applyFont="1" applyFill="1" applyAlignment="1">
      <alignment horizontal="left" vertical="top" wrapText="1"/>
    </xf>
    <xf numFmtId="167" fontId="120" fillId="0" borderId="1" xfId="1" applyNumberFormat="1" applyFont="1" applyBorder="1" applyAlignment="1">
      <alignment horizontal="center" vertical="center" wrapText="1"/>
    </xf>
    <xf numFmtId="49" fontId="128" fillId="0" borderId="1" xfId="1282" applyNumberFormat="1" applyFont="1" applyBorder="1" applyAlignment="1">
      <alignment horizontal="center" vertical="top"/>
    </xf>
    <xf numFmtId="0" fontId="125" fillId="3" borderId="1" xfId="840" applyFont="1" applyFill="1" applyBorder="1" applyAlignment="1">
      <alignment horizontal="left" vertical="top" wrapText="1"/>
    </xf>
    <xf numFmtId="0" fontId="125" fillId="3" borderId="1" xfId="840" applyFont="1" applyFill="1" applyBorder="1" applyAlignment="1">
      <alignment horizontal="left" vertical="center" wrapText="1"/>
    </xf>
    <xf numFmtId="49" fontId="123" fillId="3" borderId="1" xfId="1" applyNumberFormat="1" applyFont="1" applyFill="1" applyBorder="1" applyAlignment="1">
      <alignment horizontal="center" vertical="center" wrapText="1"/>
    </xf>
    <xf numFmtId="49" fontId="128" fillId="3" borderId="1" xfId="1" applyNumberFormat="1" applyFont="1" applyFill="1" applyBorder="1" applyAlignment="1">
      <alignment horizontal="center" vertical="center" wrapText="1"/>
    </xf>
    <xf numFmtId="49" fontId="123" fillId="0" borderId="1" xfId="962" applyNumberFormat="1" applyFont="1" applyFill="1" applyBorder="1" applyAlignment="1">
      <alignment horizontal="center" vertical="center" wrapText="1"/>
    </xf>
    <xf numFmtId="43" fontId="123" fillId="0" borderId="0" xfId="1" applyNumberFormat="1" applyFont="1" applyFill="1" applyAlignment="1">
      <alignment vertical="center" wrapText="1"/>
    </xf>
    <xf numFmtId="43" fontId="130" fillId="3" borderId="1" xfId="1280" applyNumberFormat="1" applyFont="1" applyFill="1" applyBorder="1" applyAlignment="1">
      <alignment horizontal="center" vertical="center"/>
    </xf>
    <xf numFmtId="43" fontId="130" fillId="3" borderId="1" xfId="1280" applyNumberFormat="1" applyFont="1" applyFill="1" applyBorder="1" applyAlignment="1">
      <alignment horizontal="center" vertical="center" wrapText="1"/>
    </xf>
    <xf numFmtId="49" fontId="125" fillId="0" borderId="17" xfId="1" applyNumberFormat="1" applyFont="1" applyBorder="1" applyAlignment="1" applyProtection="1">
      <alignment horizontal="center" vertical="top" wrapText="1"/>
      <protection locked="0"/>
    </xf>
    <xf numFmtId="2" fontId="123" fillId="0" borderId="17" xfId="1" applyNumberFormat="1" applyFont="1" applyBorder="1" applyAlignment="1">
      <alignment horizontal="left" vertical="top" wrapText="1"/>
    </xf>
    <xf numFmtId="0" fontId="127" fillId="0" borderId="17" xfId="1" applyFont="1" applyFill="1" applyBorder="1" applyAlignment="1">
      <alignment horizontal="center" vertical="center" wrapText="1"/>
    </xf>
    <xf numFmtId="49" fontId="127" fillId="0" borderId="17" xfId="1" applyNumberFormat="1" applyFont="1" applyFill="1" applyBorder="1" applyAlignment="1">
      <alignment horizontal="center" vertical="center" wrapText="1"/>
    </xf>
    <xf numFmtId="0" fontId="123" fillId="0" borderId="1" xfId="1" applyFont="1" applyBorder="1" applyAlignment="1">
      <alignment horizontal="left" vertical="top" wrapText="1"/>
    </xf>
    <xf numFmtId="4" fontId="127" fillId="0" borderId="1" xfId="1" applyNumberFormat="1" applyFont="1" applyBorder="1" applyAlignment="1">
      <alignment horizontal="center" vertical="center" wrapText="1"/>
    </xf>
    <xf numFmtId="0" fontId="123" fillId="0" borderId="12" xfId="1" applyFont="1" applyBorder="1" applyAlignment="1">
      <alignment horizontal="left" vertical="top" wrapText="1"/>
    </xf>
    <xf numFmtId="4" fontId="126" fillId="0" borderId="1" xfId="1" applyNumberFormat="1" applyFont="1" applyBorder="1" applyAlignment="1">
      <alignment horizontal="center" vertical="center" wrapText="1"/>
    </xf>
    <xf numFmtId="0" fontId="120" fillId="0" borderId="1" xfId="1" applyFont="1" applyBorder="1" applyAlignment="1">
      <alignment horizontal="left" vertical="top" wrapText="1"/>
    </xf>
    <xf numFmtId="0" fontId="127" fillId="0" borderId="1" xfId="1" applyFont="1" applyBorder="1" applyAlignment="1">
      <alignment horizontal="left" vertical="top" wrapText="1"/>
    </xf>
    <xf numFmtId="0" fontId="123" fillId="3" borderId="1" xfId="1" applyFont="1" applyFill="1" applyBorder="1" applyAlignment="1">
      <alignment horizontal="left" vertical="top" wrapText="1"/>
    </xf>
    <xf numFmtId="0" fontId="125" fillId="0" borderId="1" xfId="1" applyFont="1" applyBorder="1" applyAlignment="1" applyProtection="1">
      <alignment horizontal="left" vertical="top" wrapText="1"/>
      <protection locked="0"/>
    </xf>
    <xf numFmtId="0" fontId="125" fillId="0" borderId="17" xfId="1" applyFont="1" applyBorder="1" applyAlignment="1" applyProtection="1">
      <alignment vertical="top" wrapText="1"/>
      <protection locked="0"/>
    </xf>
    <xf numFmtId="0" fontId="124" fillId="0" borderId="17" xfId="1" applyFont="1" applyBorder="1" applyAlignment="1" applyProtection="1">
      <alignment horizontal="left" vertical="top" wrapText="1"/>
      <protection locked="0"/>
    </xf>
    <xf numFmtId="0" fontId="126" fillId="0" borderId="1" xfId="1" applyFont="1" applyBorder="1" applyAlignment="1">
      <alignment horizontal="left" vertical="top" wrapText="1"/>
    </xf>
    <xf numFmtId="4" fontId="123" fillId="0" borderId="17" xfId="881" applyNumberFormat="1" applyFont="1" applyBorder="1" applyAlignment="1">
      <alignment horizontal="left" vertical="top" wrapText="1"/>
    </xf>
    <xf numFmtId="0" fontId="123" fillId="0" borderId="16" xfId="881" applyFont="1" applyFill="1" applyBorder="1" applyAlignment="1">
      <alignment horizontal="left" vertical="top" wrapText="1"/>
    </xf>
    <xf numFmtId="0" fontId="123" fillId="0" borderId="17" xfId="881" applyFont="1" applyFill="1" applyBorder="1" applyAlignment="1">
      <alignment horizontal="left" vertical="top" wrapText="1"/>
    </xf>
    <xf numFmtId="0" fontId="123" fillId="0" borderId="1" xfId="881" applyFont="1" applyFill="1" applyBorder="1" applyAlignment="1">
      <alignment horizontal="left" vertical="top" wrapText="1"/>
    </xf>
    <xf numFmtId="0" fontId="123" fillId="0" borderId="1" xfId="882" applyFont="1" applyFill="1" applyBorder="1" applyAlignment="1">
      <alignment horizontal="left" vertical="top" wrapText="1"/>
    </xf>
    <xf numFmtId="0" fontId="123" fillId="0" borderId="1" xfId="882" applyFont="1" applyBorder="1" applyAlignment="1">
      <alignment horizontal="left" vertical="top" wrapText="1"/>
    </xf>
    <xf numFmtId="4" fontId="123" fillId="0" borderId="1" xfId="881" applyNumberFormat="1" applyFont="1" applyBorder="1" applyAlignment="1">
      <alignment horizontal="left" vertical="top" wrapText="1"/>
    </xf>
    <xf numFmtId="4" fontId="120" fillId="0" borderId="1" xfId="881" applyNumberFormat="1" applyFont="1" applyFill="1" applyBorder="1" applyAlignment="1">
      <alignment horizontal="center" vertical="center" wrapText="1"/>
    </xf>
    <xf numFmtId="0" fontId="123" fillId="0" borderId="1" xfId="881" applyFont="1" applyBorder="1" applyAlignment="1">
      <alignment horizontal="left" vertical="top" wrapText="1"/>
    </xf>
    <xf numFmtId="4" fontId="120" fillId="0" borderId="1" xfId="881" applyNumberFormat="1" applyFont="1" applyBorder="1" applyAlignment="1">
      <alignment horizontal="center" vertical="center" wrapText="1"/>
    </xf>
    <xf numFmtId="0" fontId="120" fillId="0" borderId="1" xfId="881" applyFont="1" applyBorder="1" applyAlignment="1">
      <alignment horizontal="left" vertical="top" wrapText="1"/>
    </xf>
    <xf numFmtId="4" fontId="123" fillId="0" borderId="17" xfId="881" applyNumberFormat="1" applyFont="1" applyBorder="1" applyAlignment="1">
      <alignment horizontal="center" vertical="center" wrapText="1"/>
    </xf>
    <xf numFmtId="4" fontId="123" fillId="0" borderId="1" xfId="881" applyNumberFormat="1" applyFont="1" applyBorder="1" applyAlignment="1">
      <alignment horizontal="center" vertical="center" wrapText="1"/>
    </xf>
    <xf numFmtId="0" fontId="123" fillId="0" borderId="1" xfId="881" applyFont="1" applyBorder="1" applyAlignment="1">
      <alignment horizontal="left" vertical="center" wrapText="1"/>
    </xf>
    <xf numFmtId="0" fontId="130" fillId="3" borderId="1" xfId="1" applyFont="1" applyFill="1" applyBorder="1" applyAlignment="1">
      <alignment horizontal="left" vertical="center" wrapText="1"/>
    </xf>
    <xf numFmtId="167" fontId="123" fillId="3" borderId="1" xfId="1" applyNumberFormat="1" applyFont="1" applyFill="1" applyBorder="1" applyAlignment="1">
      <alignment horizontal="center" vertical="center" wrapText="1"/>
    </xf>
    <xf numFmtId="0" fontId="123" fillId="3" borderId="12" xfId="1" applyFont="1" applyFill="1" applyBorder="1" applyAlignment="1">
      <alignment horizontal="left" vertical="top" wrapText="1"/>
    </xf>
    <xf numFmtId="0" fontId="123" fillId="3" borderId="17" xfId="1" applyFont="1" applyFill="1" applyBorder="1" applyAlignment="1">
      <alignment horizontal="left" vertical="top" wrapText="1"/>
    </xf>
    <xf numFmtId="167" fontId="123" fillId="3" borderId="17" xfId="1" applyNumberFormat="1" applyFont="1" applyFill="1" applyBorder="1" applyAlignment="1">
      <alignment horizontal="center" vertical="center" wrapText="1"/>
    </xf>
    <xf numFmtId="0" fontId="125" fillId="3" borderId="1" xfId="821" applyFont="1" applyFill="1" applyBorder="1" applyAlignment="1">
      <alignment horizontal="left" vertical="top" wrapText="1"/>
    </xf>
    <xf numFmtId="0" fontId="124" fillId="3" borderId="1" xfId="821" applyFont="1" applyFill="1" applyBorder="1" applyAlignment="1">
      <alignment horizontal="left" vertical="center" wrapText="1"/>
    </xf>
    <xf numFmtId="167" fontId="123" fillId="0" borderId="17" xfId="1" applyNumberFormat="1" applyFont="1" applyBorder="1" applyAlignment="1">
      <alignment horizontal="center" vertical="center" wrapText="1"/>
    </xf>
    <xf numFmtId="167" fontId="120" fillId="0" borderId="17" xfId="1" applyNumberFormat="1" applyFont="1" applyBorder="1" applyAlignment="1">
      <alignment horizontal="center" vertical="center" wrapText="1"/>
    </xf>
    <xf numFmtId="0" fontId="124" fillId="0" borderId="1" xfId="1" applyFont="1" applyBorder="1" applyAlignment="1" applyProtection="1">
      <alignment horizontal="left" vertical="top" wrapText="1"/>
      <protection locked="0"/>
    </xf>
    <xf numFmtId="4" fontId="123" fillId="0" borderId="17" xfId="1" applyNumberFormat="1" applyFont="1" applyBorder="1" applyAlignment="1" applyProtection="1">
      <alignment horizontal="left" vertical="top" wrapText="1"/>
      <protection locked="0"/>
    </xf>
    <xf numFmtId="0" fontId="123" fillId="0" borderId="12" xfId="1" applyFont="1" applyFill="1" applyBorder="1" applyAlignment="1">
      <alignment horizontal="left" vertical="top" wrapText="1"/>
    </xf>
    <xf numFmtId="166" fontId="130" fillId="3" borderId="1" xfId="1" applyNumberFormat="1" applyFont="1" applyFill="1" applyBorder="1" applyAlignment="1">
      <alignment horizontal="left" vertical="center" wrapText="1"/>
    </xf>
    <xf numFmtId="166" fontId="130" fillId="3" borderId="1" xfId="1" applyNumberFormat="1" applyFont="1" applyFill="1" applyBorder="1" applyAlignment="1">
      <alignment horizontal="left" vertical="center"/>
    </xf>
    <xf numFmtId="166" fontId="130" fillId="3" borderId="1" xfId="1" applyNumberFormat="1" applyFont="1" applyFill="1" applyBorder="1" applyAlignment="1">
      <alignment vertical="center" wrapText="1"/>
    </xf>
    <xf numFmtId="166" fontId="128" fillId="3" borderId="1" xfId="1" applyNumberFormat="1" applyFont="1" applyFill="1" applyBorder="1" applyAlignment="1">
      <alignment vertical="center" wrapText="1"/>
    </xf>
    <xf numFmtId="0" fontId="128" fillId="0" borderId="17" xfId="1280" applyFont="1" applyFill="1" applyBorder="1" applyAlignment="1">
      <alignment horizontal="left" vertical="center" wrapText="1"/>
    </xf>
    <xf numFmtId="0" fontId="128" fillId="0" borderId="17" xfId="1278" applyFont="1" applyFill="1" applyBorder="1" applyAlignment="1">
      <alignment horizontal="left" vertical="top" wrapText="1"/>
    </xf>
    <xf numFmtId="166" fontId="128" fillId="0" borderId="17" xfId="1278" applyNumberFormat="1" applyFont="1" applyFill="1" applyBorder="1" applyAlignment="1">
      <alignment horizontal="left" vertical="top" wrapText="1"/>
    </xf>
    <xf numFmtId="166" fontId="128" fillId="0" borderId="1" xfId="1278" applyNumberFormat="1" applyFont="1" applyFill="1" applyBorder="1" applyAlignment="1">
      <alignment horizontal="left" vertical="top" wrapText="1"/>
    </xf>
    <xf numFmtId="166" fontId="123" fillId="0" borderId="1" xfId="1" applyNumberFormat="1" applyFont="1" applyFill="1" applyBorder="1" applyAlignment="1">
      <alignment horizontal="center" vertical="center" wrapText="1"/>
    </xf>
    <xf numFmtId="0" fontId="128" fillId="0" borderId="1" xfId="1278" applyFont="1" applyFill="1" applyBorder="1" applyAlignment="1">
      <alignment horizontal="left" vertical="top" wrapText="1"/>
    </xf>
    <xf numFmtId="166" fontId="123" fillId="0" borderId="1" xfId="1" applyNumberFormat="1" applyFont="1" applyFill="1" applyBorder="1" applyAlignment="1">
      <alignment horizontal="left" vertical="top" wrapText="1"/>
    </xf>
    <xf numFmtId="0" fontId="120" fillId="0" borderId="1" xfId="1" applyFont="1" applyFill="1" applyBorder="1" applyAlignment="1">
      <alignment horizontal="left" vertical="top" wrapText="1"/>
    </xf>
    <xf numFmtId="0" fontId="123" fillId="0" borderId="1" xfId="1" applyFont="1" applyFill="1" applyBorder="1" applyAlignment="1">
      <alignment horizontal="left" vertical="top" wrapText="1"/>
    </xf>
    <xf numFmtId="0" fontId="123" fillId="0" borderId="17" xfId="1" applyFont="1" applyFill="1" applyBorder="1" applyAlignment="1">
      <alignment horizontal="left" vertical="top" wrapText="1"/>
    </xf>
    <xf numFmtId="167" fontId="123" fillId="0" borderId="1" xfId="1" applyNumberFormat="1" applyFont="1" applyBorder="1" applyAlignment="1">
      <alignment horizontal="center" vertical="center"/>
    </xf>
    <xf numFmtId="167" fontId="120" fillId="0" borderId="1" xfId="1" applyNumberFormat="1" applyFont="1" applyBorder="1" applyAlignment="1">
      <alignment horizontal="left" vertical="center" wrapText="1"/>
    </xf>
    <xf numFmtId="167" fontId="120" fillId="0" borderId="17" xfId="1" applyNumberFormat="1" applyFont="1" applyBorder="1" applyAlignment="1">
      <alignment horizontal="left" vertical="center" wrapText="1"/>
    </xf>
    <xf numFmtId="167" fontId="123" fillId="0" borderId="1" xfId="1" applyNumberFormat="1" applyFont="1" applyBorder="1" applyAlignment="1">
      <alignment horizontal="left" vertical="top" wrapText="1"/>
    </xf>
    <xf numFmtId="167" fontId="123" fillId="0" borderId="1" xfId="1" applyNumberFormat="1" applyFont="1" applyBorder="1" applyAlignment="1">
      <alignment horizontal="center" vertical="top" wrapText="1"/>
    </xf>
    <xf numFmtId="167" fontId="123" fillId="3" borderId="1" xfId="1" applyNumberFormat="1" applyFont="1" applyFill="1" applyBorder="1" applyAlignment="1">
      <alignment horizontal="center" vertical="top" wrapText="1"/>
    </xf>
    <xf numFmtId="167" fontId="123" fillId="0" borderId="17" xfId="1" applyNumberFormat="1" applyFont="1" applyFill="1" applyBorder="1" applyAlignment="1">
      <alignment horizontal="center" vertical="center" wrapText="1"/>
    </xf>
    <xf numFmtId="167" fontId="120" fillId="0" borderId="1" xfId="1" applyNumberFormat="1" applyFont="1" applyBorder="1" applyAlignment="1">
      <alignment horizontal="center" vertical="center" wrapText="1"/>
    </xf>
    <xf numFmtId="167" fontId="120" fillId="3" borderId="1" xfId="1" applyNumberFormat="1" applyFont="1" applyFill="1" applyBorder="1" applyAlignment="1">
      <alignment horizontal="center" vertical="top" wrapText="1"/>
    </xf>
    <xf numFmtId="167" fontId="120" fillId="0" borderId="1" xfId="1" applyNumberFormat="1" applyFont="1" applyBorder="1" applyAlignment="1">
      <alignment horizontal="left" vertical="top" wrapText="1"/>
    </xf>
    <xf numFmtId="167" fontId="120" fillId="0" borderId="1" xfId="1" applyNumberFormat="1" applyFont="1" applyFill="1" applyBorder="1" applyAlignment="1">
      <alignment horizontal="center" vertical="center" wrapText="1"/>
    </xf>
    <xf numFmtId="167" fontId="120" fillId="0" borderId="17" xfId="1" applyNumberFormat="1" applyFont="1" applyBorder="1" applyAlignment="1">
      <alignment horizontal="left" vertical="top" wrapText="1"/>
    </xf>
    <xf numFmtId="167" fontId="120" fillId="0" borderId="1" xfId="1" applyNumberFormat="1" applyFont="1" applyBorder="1" applyAlignment="1">
      <alignment horizontal="center" vertical="top" wrapText="1"/>
    </xf>
    <xf numFmtId="167" fontId="120" fillId="0" borderId="16" xfId="1" applyNumberFormat="1" applyFont="1" applyBorder="1" applyAlignment="1">
      <alignment horizontal="left" vertical="top" wrapText="1"/>
    </xf>
    <xf numFmtId="167" fontId="123" fillId="0" borderId="16" xfId="1" applyNumberFormat="1" applyFont="1" applyBorder="1" applyAlignment="1">
      <alignment horizontal="left" vertical="top" wrapText="1"/>
    </xf>
    <xf numFmtId="167" fontId="123" fillId="0" borderId="17" xfId="1" applyNumberFormat="1" applyFont="1" applyBorder="1" applyAlignment="1">
      <alignment horizontal="left" vertical="top" wrapText="1"/>
    </xf>
    <xf numFmtId="167" fontId="123" fillId="0" borderId="1" xfId="1" applyNumberFormat="1" applyFont="1" applyBorder="1" applyAlignment="1">
      <alignment horizontal="center" vertical="center" wrapText="1"/>
    </xf>
    <xf numFmtId="167" fontId="125" fillId="0" borderId="17" xfId="902" applyNumberFormat="1" applyFont="1" applyBorder="1" applyAlignment="1">
      <alignment horizontal="left" vertical="top" wrapText="1"/>
    </xf>
    <xf numFmtId="167" fontId="124" fillId="0" borderId="1" xfId="902" applyNumberFormat="1" applyFont="1" applyFill="1" applyBorder="1" applyAlignment="1">
      <alignment horizontal="center" vertical="center" wrapText="1"/>
    </xf>
    <xf numFmtId="0" fontId="120" fillId="0" borderId="1" xfId="962" applyFont="1" applyBorder="1" applyAlignment="1">
      <alignment horizontal="left" vertical="top" wrapText="1"/>
    </xf>
    <xf numFmtId="0" fontId="123" fillId="0" borderId="12" xfId="962" applyFont="1" applyBorder="1" applyAlignment="1">
      <alignment horizontal="left" vertical="top" wrapText="1"/>
    </xf>
    <xf numFmtId="0" fontId="123" fillId="0" borderId="1" xfId="962" applyFont="1" applyBorder="1" applyAlignment="1">
      <alignment horizontal="left" vertical="top" wrapText="1"/>
    </xf>
    <xf numFmtId="0" fontId="126" fillId="0" borderId="1" xfId="1281" applyFont="1" applyBorder="1" applyAlignment="1">
      <alignment horizontal="left" vertical="top" wrapText="1"/>
    </xf>
    <xf numFmtId="0" fontId="126" fillId="0" borderId="1" xfId="1281" applyFont="1" applyBorder="1" applyAlignment="1">
      <alignment horizontal="left" vertical="center" wrapText="1"/>
    </xf>
    <xf numFmtId="167" fontId="127" fillId="0" borderId="1" xfId="1281" applyNumberFormat="1" applyFont="1" applyBorder="1" applyAlignment="1">
      <alignment horizontal="center" vertical="center" wrapText="1"/>
    </xf>
    <xf numFmtId="0" fontId="125" fillId="0" borderId="1" xfId="1281" applyFont="1" applyBorder="1" applyAlignment="1" applyProtection="1">
      <alignment horizontal="left" vertical="top" wrapText="1"/>
      <protection locked="0"/>
    </xf>
    <xf numFmtId="0" fontId="127" fillId="0" borderId="1" xfId="1281" applyFont="1" applyBorder="1" applyAlignment="1">
      <alignment horizontal="left" vertical="top" wrapText="1"/>
    </xf>
    <xf numFmtId="167" fontId="123" fillId="0" borderId="1" xfId="1281" applyNumberFormat="1" applyFont="1" applyBorder="1" applyAlignment="1">
      <alignment horizontal="center" vertical="center"/>
    </xf>
    <xf numFmtId="0" fontId="128" fillId="0" borderId="1" xfId="1282" applyFont="1" applyBorder="1" applyAlignment="1">
      <alignment horizontal="left" vertical="top" wrapText="1"/>
    </xf>
    <xf numFmtId="167" fontId="120" fillId="0" borderId="1" xfId="1" applyNumberFormat="1" applyFont="1" applyBorder="1" applyAlignment="1">
      <alignment horizontal="center" vertical="center"/>
    </xf>
    <xf numFmtId="0" fontId="125" fillId="0" borderId="17" xfId="1" applyFont="1" applyBorder="1" applyAlignment="1" applyProtection="1">
      <alignment horizontal="left" vertical="top" wrapText="1"/>
      <protection locked="0"/>
    </xf>
    <xf numFmtId="167" fontId="120" fillId="0" borderId="17" xfId="1" applyNumberFormat="1" applyFont="1" applyBorder="1" applyAlignment="1">
      <alignment horizontal="center" vertical="center"/>
    </xf>
    <xf numFmtId="166" fontId="123" fillId="0" borderId="1" xfId="1" applyNumberFormat="1" applyFont="1" applyBorder="1" applyAlignment="1">
      <alignment horizontal="left" vertical="top" wrapText="1"/>
    </xf>
    <xf numFmtId="0" fontId="125" fillId="3" borderId="1" xfId="840" applyFont="1" applyFill="1" applyBorder="1" applyAlignment="1">
      <alignment horizontal="left" vertical="top" wrapText="1"/>
    </xf>
    <xf numFmtId="0" fontId="125" fillId="3" borderId="1" xfId="840" applyFont="1" applyFill="1" applyBorder="1" applyAlignment="1">
      <alignment horizontal="left" vertical="center" wrapText="1"/>
    </xf>
    <xf numFmtId="49" fontId="123" fillId="3" borderId="1" xfId="1" applyNumberFormat="1" applyFont="1" applyFill="1" applyBorder="1" applyAlignment="1">
      <alignment horizontal="center" vertical="center" wrapText="1"/>
    </xf>
    <xf numFmtId="0" fontId="123" fillId="3" borderId="1" xfId="1" applyFont="1" applyFill="1" applyBorder="1" applyAlignment="1">
      <alignment horizontal="left" vertical="center" wrapText="1"/>
    </xf>
    <xf numFmtId="0" fontId="125" fillId="3" borderId="17" xfId="1" applyFont="1" applyFill="1" applyBorder="1" applyAlignment="1">
      <alignment horizontal="left" vertical="top" wrapText="1"/>
    </xf>
    <xf numFmtId="0" fontId="123" fillId="3" borderId="17" xfId="1" applyFont="1" applyFill="1" applyBorder="1" applyAlignment="1">
      <alignment horizontal="left" vertical="center" wrapText="1"/>
    </xf>
    <xf numFmtId="0" fontId="130" fillId="3" borderId="1" xfId="1" applyFont="1" applyFill="1" applyBorder="1" applyAlignment="1">
      <alignment horizontal="left" vertical="top" wrapText="1"/>
    </xf>
    <xf numFmtId="0" fontId="128" fillId="3" borderId="1" xfId="1" applyFont="1" applyFill="1" applyBorder="1" applyAlignment="1">
      <alignment horizontal="left" vertical="top" wrapText="1"/>
    </xf>
    <xf numFmtId="0" fontId="125" fillId="3" borderId="1" xfId="840" applyFont="1" applyFill="1" applyBorder="1" applyAlignment="1">
      <alignment horizontal="center" vertical="center" wrapText="1"/>
    </xf>
    <xf numFmtId="0" fontId="123" fillId="0" borderId="12" xfId="1" applyFont="1" applyBorder="1" applyAlignment="1">
      <alignment vertical="top" wrapText="1"/>
    </xf>
    <xf numFmtId="0" fontId="123" fillId="0" borderId="17" xfId="1" applyFont="1" applyBorder="1" applyAlignment="1">
      <alignment vertical="top" wrapText="1"/>
    </xf>
    <xf numFmtId="4" fontId="123" fillId="0" borderId="12" xfId="1" applyNumberFormat="1" applyFont="1" applyBorder="1" applyAlignment="1">
      <alignment horizontal="center" vertical="center" wrapText="1"/>
    </xf>
    <xf numFmtId="4" fontId="123" fillId="0" borderId="17" xfId="1" applyNumberFormat="1" applyFont="1" applyBorder="1" applyAlignment="1">
      <alignment horizontal="center" vertical="center" wrapText="1"/>
    </xf>
    <xf numFmtId="4" fontId="123" fillId="3" borderId="12" xfId="1" applyNumberFormat="1" applyFont="1" applyFill="1" applyBorder="1" applyAlignment="1">
      <alignment horizontal="center" vertical="center" wrapText="1"/>
    </xf>
    <xf numFmtId="4" fontId="123" fillId="3" borderId="17" xfId="1" applyNumberFormat="1" applyFont="1" applyFill="1" applyBorder="1" applyAlignment="1">
      <alignment horizontal="center" vertical="center" wrapText="1"/>
    </xf>
    <xf numFmtId="49" fontId="123" fillId="0" borderId="1" xfId="1" applyNumberFormat="1" applyFont="1" applyFill="1" applyBorder="1" applyAlignment="1">
      <alignment horizontal="center" vertical="center" wrapText="1"/>
    </xf>
    <xf numFmtId="4" fontId="123" fillId="0" borderId="1" xfId="1" applyNumberFormat="1" applyFont="1" applyBorder="1" applyAlignment="1">
      <alignment horizontal="center" vertical="center" wrapText="1"/>
    </xf>
    <xf numFmtId="4" fontId="123" fillId="3" borderId="1" xfId="1" applyNumberFormat="1" applyFont="1" applyFill="1" applyBorder="1" applyAlignment="1">
      <alignment horizontal="center" vertical="center" wrapText="1"/>
    </xf>
    <xf numFmtId="167" fontId="123" fillId="0" borderId="1" xfId="1" applyNumberFormat="1" applyFont="1" applyFill="1" applyBorder="1" applyAlignment="1">
      <alignment horizontal="center" vertical="center"/>
    </xf>
    <xf numFmtId="49" fontId="123" fillId="0" borderId="12" xfId="1" applyNumberFormat="1" applyFont="1" applyFill="1" applyBorder="1" applyAlignment="1">
      <alignment horizontal="left" vertical="top" wrapText="1"/>
    </xf>
    <xf numFmtId="49" fontId="123" fillId="0" borderId="16" xfId="1" applyNumberFormat="1" applyFont="1" applyFill="1" applyBorder="1" applyAlignment="1">
      <alignment horizontal="left" vertical="top" wrapText="1"/>
    </xf>
    <xf numFmtId="49" fontId="123" fillId="0" borderId="17" xfId="1" applyNumberFormat="1" applyFont="1" applyFill="1" applyBorder="1" applyAlignment="1">
      <alignment horizontal="left" vertical="top" wrapText="1"/>
    </xf>
    <xf numFmtId="167" fontId="123" fillId="0" borderId="12" xfId="1" applyNumberFormat="1" applyFont="1" applyFill="1" applyBorder="1" applyAlignment="1">
      <alignment horizontal="left" vertical="top" wrapText="1"/>
    </xf>
    <xf numFmtId="167" fontId="123" fillId="0" borderId="17" xfId="1" applyNumberFormat="1" applyFont="1" applyFill="1" applyBorder="1" applyAlignment="1">
      <alignment horizontal="left" vertical="top" wrapText="1"/>
    </xf>
    <xf numFmtId="0" fontId="123" fillId="0" borderId="12" xfId="1" applyFont="1" applyFill="1" applyBorder="1" applyAlignment="1">
      <alignment vertical="top" wrapText="1"/>
    </xf>
    <xf numFmtId="0" fontId="123" fillId="0" borderId="1" xfId="1" applyFont="1" applyFill="1" applyBorder="1" applyAlignment="1">
      <alignment vertical="top" wrapText="1"/>
    </xf>
    <xf numFmtId="4" fontId="123" fillId="0" borderId="1" xfId="1" applyNumberFormat="1" applyFont="1" applyFill="1" applyBorder="1" applyAlignment="1">
      <alignment horizontal="center" vertical="center"/>
    </xf>
    <xf numFmtId="167" fontId="123" fillId="0" borderId="1" xfId="1" applyNumberFormat="1" applyFont="1" applyFill="1" applyBorder="1" applyAlignment="1">
      <alignment horizontal="center" vertical="center" wrapText="1"/>
    </xf>
    <xf numFmtId="4" fontId="123" fillId="3" borderId="1" xfId="0" applyNumberFormat="1" applyFont="1" applyFill="1" applyBorder="1" applyAlignment="1">
      <alignment horizontal="center" vertical="center" wrapText="1"/>
    </xf>
    <xf numFmtId="1" fontId="123" fillId="0" borderId="1" xfId="895" applyNumberFormat="1" applyFont="1" applyFill="1" applyBorder="1" applyAlignment="1">
      <alignment horizontal="center" vertical="top" wrapText="1"/>
    </xf>
    <xf numFmtId="0" fontId="127" fillId="0" borderId="17" xfId="1" applyFont="1" applyFill="1" applyBorder="1" applyAlignment="1">
      <alignment horizontal="left" vertical="center" wrapText="1"/>
    </xf>
    <xf numFmtId="0" fontId="123" fillId="0" borderId="1" xfId="1" applyFont="1" applyFill="1" applyBorder="1" applyAlignment="1">
      <alignment horizontal="center" vertical="center" wrapText="1"/>
    </xf>
    <xf numFmtId="0" fontId="123" fillId="0" borderId="1" xfId="1" applyFont="1" applyFill="1" applyBorder="1" applyAlignment="1">
      <alignment horizontal="center" vertical="top" wrapText="1"/>
    </xf>
    <xf numFmtId="0" fontId="123" fillId="0" borderId="1" xfId="1" applyFont="1" applyBorder="1" applyAlignment="1">
      <alignment horizontal="center" vertical="center"/>
    </xf>
    <xf numFmtId="0" fontId="120" fillId="0" borderId="1" xfId="1" applyFont="1" applyBorder="1" applyAlignment="1">
      <alignment horizontal="left" vertical="center" wrapText="1"/>
    </xf>
    <xf numFmtId="0" fontId="123" fillId="0" borderId="1" xfId="1" applyFont="1" applyBorder="1" applyAlignment="1">
      <alignment horizontal="center" vertical="top"/>
    </xf>
    <xf numFmtId="49" fontId="123" fillId="0" borderId="1" xfId="1" applyNumberFormat="1" applyFont="1" applyBorder="1" applyAlignment="1">
      <alignment horizontal="center" vertical="center" wrapText="1"/>
    </xf>
    <xf numFmtId="0" fontId="123" fillId="0" borderId="1" xfId="1" applyFont="1" applyBorder="1" applyAlignment="1">
      <alignment horizontal="left" vertical="center" wrapText="1"/>
    </xf>
    <xf numFmtId="0" fontId="94" fillId="0" borderId="0" xfId="1" applyFont="1" applyAlignment="1">
      <alignment horizontal="left"/>
    </xf>
    <xf numFmtId="4" fontId="126" fillId="0" borderId="1" xfId="1" applyNumberFormat="1" applyFont="1" applyBorder="1" applyAlignment="1">
      <alignment horizontal="left" vertical="center" wrapText="1"/>
    </xf>
    <xf numFmtId="4" fontId="127" fillId="0" borderId="1" xfId="1" applyNumberFormat="1" applyFont="1" applyBorder="1" applyAlignment="1">
      <alignment horizontal="left" vertical="top" wrapText="1"/>
    </xf>
    <xf numFmtId="0" fontId="123" fillId="3" borderId="1" xfId="0" applyFont="1" applyFill="1" applyBorder="1" applyAlignment="1">
      <alignment horizontal="left" vertical="top" wrapText="1"/>
    </xf>
    <xf numFmtId="167" fontId="126" fillId="0" borderId="1" xfId="1" applyNumberFormat="1" applyFont="1" applyBorder="1" applyAlignment="1">
      <alignment horizontal="left" vertical="center" wrapText="1"/>
    </xf>
    <xf numFmtId="0" fontId="128" fillId="3" borderId="17" xfId="1" applyFont="1" applyFill="1" applyBorder="1" applyAlignment="1">
      <alignment horizontal="left" vertical="top" wrapText="1"/>
    </xf>
    <xf numFmtId="0" fontId="128" fillId="0" borderId="1" xfId="1" applyFont="1" applyBorder="1" applyAlignment="1">
      <alignment horizontal="left" vertical="top" wrapText="1"/>
    </xf>
    <xf numFmtId="0" fontId="123" fillId="0" borderId="1" xfId="0" applyFont="1" applyFill="1" applyBorder="1" applyAlignment="1">
      <alignment horizontal="left" vertical="top" wrapText="1"/>
    </xf>
    <xf numFmtId="4" fontId="127" fillId="0" borderId="1" xfId="1" applyNumberFormat="1" applyFont="1" applyBorder="1" applyAlignment="1">
      <alignment horizontal="left" vertical="center" wrapText="1"/>
    </xf>
    <xf numFmtId="167" fontId="120" fillId="0" borderId="0" xfId="1" applyNumberFormat="1" applyFont="1" applyAlignment="1">
      <alignment horizontal="left"/>
    </xf>
    <xf numFmtId="0" fontId="119" fillId="0" borderId="1" xfId="1" applyFont="1" applyBorder="1" applyAlignment="1">
      <alignment horizontal="left" vertical="center"/>
    </xf>
    <xf numFmtId="0" fontId="123" fillId="0" borderId="1" xfId="1" applyFont="1" applyBorder="1" applyAlignment="1">
      <alignment horizontal="left" vertical="top"/>
    </xf>
    <xf numFmtId="0" fontId="120" fillId="0" borderId="1" xfId="1" applyFont="1" applyBorder="1" applyAlignment="1">
      <alignment horizontal="left" vertical="center"/>
    </xf>
    <xf numFmtId="166" fontId="120" fillId="0" borderId="0" xfId="1" applyNumberFormat="1" applyFont="1" applyAlignment="1">
      <alignment horizontal="left"/>
    </xf>
    <xf numFmtId="4" fontId="123" fillId="0" borderId="1" xfId="1" applyNumberFormat="1" applyFont="1" applyBorder="1" applyAlignment="1">
      <alignment horizontal="center" vertical="center"/>
    </xf>
    <xf numFmtId="175" fontId="126" fillId="0" borderId="1" xfId="1" applyNumberFormat="1" applyFont="1" applyBorder="1" applyAlignment="1">
      <alignment horizontal="center" vertical="center" wrapText="1"/>
    </xf>
    <xf numFmtId="175" fontId="127" fillId="0" borderId="1" xfId="1" applyNumberFormat="1" applyFont="1" applyBorder="1" applyAlignment="1">
      <alignment horizontal="center" vertical="center" wrapText="1"/>
    </xf>
    <xf numFmtId="175" fontId="127" fillId="3" borderId="1" xfId="1" applyNumberFormat="1" applyFont="1" applyFill="1" applyBorder="1" applyAlignment="1">
      <alignment horizontal="center" vertical="center" wrapText="1"/>
    </xf>
    <xf numFmtId="4" fontId="123" fillId="0" borderId="1" xfId="881" applyNumberFormat="1" applyFont="1" applyBorder="1" applyAlignment="1">
      <alignment horizontal="left" vertical="center" wrapText="1"/>
    </xf>
    <xf numFmtId="0" fontId="123" fillId="3" borderId="1" xfId="882" applyFont="1" applyFill="1" applyBorder="1" applyAlignment="1">
      <alignment horizontal="left" vertical="top" wrapText="1"/>
    </xf>
    <xf numFmtId="0" fontId="123" fillId="0" borderId="1" xfId="1" applyFont="1" applyBorder="1" applyAlignment="1" applyProtection="1">
      <alignment horizontal="left" vertical="top" wrapText="1"/>
      <protection locked="0"/>
    </xf>
    <xf numFmtId="0" fontId="123" fillId="0" borderId="1" xfId="1" applyFont="1" applyFill="1" applyBorder="1" applyAlignment="1" applyProtection="1">
      <alignment horizontal="left" vertical="top" wrapText="1"/>
      <protection locked="0"/>
    </xf>
    <xf numFmtId="4" fontId="123" fillId="0" borderId="1" xfId="881" applyNumberFormat="1" applyFont="1" applyFill="1" applyBorder="1" applyAlignment="1">
      <alignment horizontal="left" vertical="top" wrapText="1"/>
    </xf>
    <xf numFmtId="172" fontId="123" fillId="0" borderId="1" xfId="881" applyNumberFormat="1" applyFont="1" applyBorder="1" applyAlignment="1">
      <alignment horizontal="left" vertical="top" wrapText="1"/>
    </xf>
    <xf numFmtId="4" fontId="120" fillId="0" borderId="1" xfId="881" applyNumberFormat="1" applyFont="1" applyBorder="1" applyAlignment="1">
      <alignment horizontal="left" vertical="center" wrapText="1"/>
    </xf>
    <xf numFmtId="4" fontId="120" fillId="0" borderId="1" xfId="881" applyNumberFormat="1" applyFont="1" applyBorder="1" applyAlignment="1">
      <alignment horizontal="left" vertical="top" wrapText="1"/>
    </xf>
    <xf numFmtId="0" fontId="134" fillId="0" borderId="0" xfId="881" applyFont="1" applyAlignment="1">
      <alignment horizontal="left"/>
    </xf>
    <xf numFmtId="0" fontId="105" fillId="0" borderId="0" xfId="881" applyFont="1" applyAlignment="1">
      <alignment horizontal="left"/>
    </xf>
    <xf numFmtId="4" fontId="123" fillId="0" borderId="1" xfId="882" applyNumberFormat="1" applyFont="1" applyFill="1" applyBorder="1" applyAlignment="1">
      <alignment horizontal="left" vertical="top" wrapText="1"/>
    </xf>
    <xf numFmtId="4" fontId="120" fillId="0" borderId="17" xfId="881" applyNumberFormat="1" applyFont="1" applyBorder="1" applyAlignment="1">
      <alignment horizontal="left" vertical="top" wrapText="1"/>
    </xf>
    <xf numFmtId="0" fontId="123" fillId="3" borderId="1" xfId="881" applyFont="1" applyFill="1" applyBorder="1" applyAlignment="1">
      <alignment horizontal="left" vertical="top" wrapText="1"/>
    </xf>
    <xf numFmtId="0" fontId="123" fillId="0" borderId="0" xfId="881" applyFont="1" applyAlignment="1">
      <alignment horizontal="left"/>
    </xf>
    <xf numFmtId="0" fontId="108" fillId="0" borderId="0" xfId="881" applyFont="1" applyAlignment="1">
      <alignment horizontal="left"/>
    </xf>
    <xf numFmtId="0" fontId="123" fillId="3" borderId="1" xfId="821" applyFont="1" applyFill="1" applyBorder="1" applyAlignment="1">
      <alignment horizontal="left" vertical="top" wrapText="1"/>
    </xf>
    <xf numFmtId="167" fontId="120" fillId="3" borderId="1" xfId="1" applyNumberFormat="1" applyFont="1" applyFill="1" applyBorder="1" applyAlignment="1">
      <alignment horizontal="left" vertical="center" wrapText="1"/>
    </xf>
    <xf numFmtId="167" fontId="125" fillId="3" borderId="1" xfId="821" applyNumberFormat="1" applyFont="1" applyFill="1" applyBorder="1" applyAlignment="1">
      <alignment horizontal="left" vertical="center" wrapText="1"/>
    </xf>
    <xf numFmtId="167" fontId="125" fillId="3" borderId="1" xfId="821" applyNumberFormat="1" applyFont="1" applyFill="1" applyBorder="1" applyAlignment="1">
      <alignment horizontal="left" vertical="top" wrapText="1"/>
    </xf>
    <xf numFmtId="167" fontId="124" fillId="3" borderId="1" xfId="821" applyNumberFormat="1" applyFont="1" applyFill="1" applyBorder="1" applyAlignment="1">
      <alignment horizontal="left" vertical="center" wrapText="1"/>
    </xf>
    <xf numFmtId="0" fontId="123" fillId="3" borderId="1" xfId="821" applyFont="1" applyFill="1" applyBorder="1" applyAlignment="1">
      <alignment horizontal="left" vertical="top"/>
    </xf>
    <xf numFmtId="166" fontId="124" fillId="3" borderId="1" xfId="821" applyNumberFormat="1" applyFont="1" applyFill="1" applyBorder="1" applyAlignment="1">
      <alignment horizontal="left" vertical="center" wrapText="1"/>
    </xf>
    <xf numFmtId="166" fontId="125" fillId="3" borderId="12" xfId="821" applyNumberFormat="1" applyFont="1" applyFill="1" applyBorder="1" applyAlignment="1">
      <alignment horizontal="left" vertical="top" wrapText="1"/>
    </xf>
    <xf numFmtId="166" fontId="120" fillId="3" borderId="1" xfId="1" applyNumberFormat="1" applyFont="1" applyFill="1" applyBorder="1" applyAlignment="1">
      <alignment horizontal="left" vertical="center" wrapText="1"/>
    </xf>
    <xf numFmtId="4" fontId="125" fillId="3" borderId="1" xfId="821" applyNumberFormat="1" applyFont="1" applyFill="1" applyBorder="1" applyAlignment="1">
      <alignment horizontal="center" vertical="center" wrapText="1"/>
    </xf>
    <xf numFmtId="4" fontId="120" fillId="0" borderId="1" xfId="1" applyNumberFormat="1" applyFont="1" applyFill="1" applyBorder="1" applyAlignment="1" applyProtection="1">
      <alignment horizontal="left" vertical="top" wrapText="1"/>
      <protection locked="0"/>
    </xf>
    <xf numFmtId="2" fontId="120" fillId="0" borderId="17" xfId="1" applyNumberFormat="1" applyFont="1" applyBorder="1" applyAlignment="1">
      <alignment horizontal="left" vertical="center" wrapText="1"/>
    </xf>
    <xf numFmtId="167" fontId="123" fillId="0" borderId="1" xfId="1" applyNumberFormat="1" applyFont="1" applyFill="1" applyBorder="1" applyAlignment="1">
      <alignment horizontal="left" vertical="top" wrapText="1"/>
    </xf>
    <xf numFmtId="49" fontId="123" fillId="0" borderId="1" xfId="1" applyNumberFormat="1" applyFont="1" applyFill="1" applyBorder="1" applyAlignment="1">
      <alignment horizontal="left" vertical="top" wrapText="1"/>
    </xf>
    <xf numFmtId="167" fontId="120" fillId="0" borderId="1" xfId="0" applyNumberFormat="1" applyFont="1" applyFill="1" applyBorder="1" applyAlignment="1">
      <alignment horizontal="left" vertical="center" wrapText="1"/>
    </xf>
    <xf numFmtId="167" fontId="123" fillId="0" borderId="1" xfId="0" applyNumberFormat="1" applyFont="1" applyFill="1" applyBorder="1" applyAlignment="1">
      <alignment horizontal="left" vertical="center" wrapText="1"/>
    </xf>
    <xf numFmtId="167" fontId="123" fillId="0" borderId="1" xfId="1" applyNumberFormat="1" applyFont="1" applyBorder="1" applyAlignment="1">
      <alignment horizontal="left" vertical="center" wrapText="1"/>
    </xf>
    <xf numFmtId="167" fontId="131" fillId="0" borderId="1" xfId="1" applyNumberFormat="1" applyFont="1" applyBorder="1" applyAlignment="1">
      <alignment horizontal="left" vertical="top" wrapText="1"/>
    </xf>
    <xf numFmtId="167" fontId="131" fillId="0" borderId="17" xfId="1" applyNumberFormat="1" applyFont="1" applyBorder="1" applyAlignment="1">
      <alignment horizontal="left" vertical="center" wrapText="1"/>
    </xf>
    <xf numFmtId="0" fontId="120" fillId="0" borderId="0" xfId="902" applyFont="1" applyFill="1" applyAlignment="1">
      <alignment vertical="center" wrapText="1"/>
    </xf>
    <xf numFmtId="0" fontId="123" fillId="3" borderId="1" xfId="821" applyFont="1" applyFill="1" applyBorder="1" applyAlignment="1">
      <alignment vertical="center" wrapText="1"/>
    </xf>
    <xf numFmtId="166" fontId="124" fillId="3" borderId="1" xfId="821" applyNumberFormat="1" applyFont="1" applyFill="1" applyBorder="1" applyAlignment="1">
      <alignment vertical="top" wrapText="1"/>
    </xf>
    <xf numFmtId="166" fontId="120" fillId="3" borderId="1" xfId="1" applyNumberFormat="1" applyFont="1" applyFill="1" applyBorder="1" applyAlignment="1">
      <alignment vertical="center" wrapText="1"/>
    </xf>
    <xf numFmtId="0" fontId="94" fillId="0" borderId="0" xfId="821" applyFont="1" applyAlignment="1"/>
    <xf numFmtId="0" fontId="120" fillId="3" borderId="0" xfId="902" applyFont="1" applyFill="1" applyAlignment="1">
      <alignment vertical="center" wrapText="1"/>
    </xf>
    <xf numFmtId="0" fontId="120" fillId="3" borderId="0" xfId="902" applyFont="1" applyFill="1" applyAlignment="1">
      <alignment horizontal="left" vertical="center" wrapText="1"/>
    </xf>
    <xf numFmtId="166" fontId="128" fillId="3" borderId="1" xfId="1" applyNumberFormat="1" applyFont="1" applyFill="1" applyBorder="1" applyAlignment="1">
      <alignment horizontal="left" vertical="top" wrapText="1"/>
    </xf>
    <xf numFmtId="166" fontId="128" fillId="0" borderId="1" xfId="1" applyNumberFormat="1" applyFont="1" applyFill="1" applyBorder="1" applyAlignment="1">
      <alignment horizontal="left" vertical="top" wrapText="1"/>
    </xf>
    <xf numFmtId="0" fontId="110" fillId="3" borderId="0" xfId="1" applyFont="1" applyFill="1" applyAlignment="1">
      <alignment horizontal="left" wrapText="1"/>
    </xf>
    <xf numFmtId="166" fontId="130" fillId="3" borderId="1" xfId="1" applyNumberFormat="1" applyFont="1" applyFill="1" applyBorder="1" applyAlignment="1">
      <alignment horizontal="left"/>
    </xf>
    <xf numFmtId="166" fontId="130" fillId="3" borderId="1" xfId="1" applyNumberFormat="1" applyFont="1" applyFill="1" applyBorder="1" applyAlignment="1">
      <alignment horizontal="left" vertical="top" wrapText="1"/>
    </xf>
    <xf numFmtId="0" fontId="110" fillId="3" borderId="0" xfId="1" applyFont="1" applyFill="1" applyAlignment="1">
      <alignment horizontal="left" vertical="center" wrapText="1"/>
    </xf>
    <xf numFmtId="0" fontId="128" fillId="3" borderId="11" xfId="1280" applyFont="1" applyFill="1" applyBorder="1" applyAlignment="1">
      <alignment horizontal="left"/>
    </xf>
    <xf numFmtId="167" fontId="130" fillId="3" borderId="1" xfId="1280" applyNumberFormat="1" applyFont="1" applyFill="1" applyBorder="1" applyAlignment="1">
      <alignment horizontal="left"/>
    </xf>
    <xf numFmtId="167" fontId="128" fillId="3" borderId="1" xfId="1280" applyNumberFormat="1" applyFont="1" applyFill="1" applyBorder="1" applyAlignment="1">
      <alignment horizontal="left" vertical="top"/>
    </xf>
    <xf numFmtId="0" fontId="128" fillId="0" borderId="1" xfId="1280" applyFont="1" applyFill="1" applyBorder="1" applyAlignment="1">
      <alignment horizontal="left" vertical="top" wrapText="1"/>
    </xf>
    <xf numFmtId="167" fontId="127" fillId="0" borderId="1" xfId="1280" applyNumberFormat="1" applyFont="1" applyFill="1" applyBorder="1" applyAlignment="1">
      <alignment horizontal="left" vertical="top" wrapText="1"/>
    </xf>
    <xf numFmtId="167" fontId="128" fillId="0" borderId="1" xfId="1280" applyNumberFormat="1" applyFont="1" applyFill="1" applyBorder="1" applyAlignment="1">
      <alignment horizontal="left" vertical="top" wrapText="1"/>
    </xf>
    <xf numFmtId="167" fontId="130" fillId="0" borderId="1" xfId="1" applyNumberFormat="1" applyFont="1" applyFill="1" applyBorder="1" applyAlignment="1">
      <alignment horizontal="left" vertical="center"/>
    </xf>
    <xf numFmtId="167" fontId="128" fillId="0" borderId="1" xfId="1" applyNumberFormat="1" applyFont="1" applyFill="1" applyBorder="1" applyAlignment="1">
      <alignment horizontal="left" vertical="top" wrapText="1"/>
    </xf>
    <xf numFmtId="166" fontId="130" fillId="3" borderId="1" xfId="1280" applyNumberFormat="1" applyFont="1" applyFill="1" applyBorder="1" applyAlignment="1">
      <alignment horizontal="left" vertical="center"/>
    </xf>
    <xf numFmtId="166" fontId="128" fillId="0" borderId="1" xfId="1280" applyNumberFormat="1" applyFont="1" applyFill="1" applyBorder="1" applyAlignment="1">
      <alignment horizontal="left" vertical="top" wrapText="1"/>
    </xf>
    <xf numFmtId="43" fontId="130" fillId="3" borderId="1" xfId="1280" applyNumberFormat="1" applyFont="1" applyFill="1" applyBorder="1" applyAlignment="1">
      <alignment horizontal="left"/>
    </xf>
    <xf numFmtId="43" fontId="130" fillId="3" borderId="1" xfId="1280" applyNumberFormat="1" applyFont="1" applyFill="1" applyBorder="1" applyAlignment="1">
      <alignment horizontal="left" vertical="center" wrapText="1"/>
    </xf>
    <xf numFmtId="43" fontId="130" fillId="3" borderId="1" xfId="1280" applyNumberFormat="1" applyFont="1" applyFill="1" applyBorder="1" applyAlignment="1">
      <alignment horizontal="left" vertical="center"/>
    </xf>
    <xf numFmtId="43" fontId="128" fillId="0" borderId="1" xfId="1280" applyNumberFormat="1" applyFont="1" applyFill="1" applyBorder="1" applyAlignment="1">
      <alignment horizontal="left" vertical="top" wrapText="1"/>
    </xf>
    <xf numFmtId="49" fontId="128" fillId="0" borderId="1" xfId="1280" applyNumberFormat="1" applyFont="1" applyFill="1" applyBorder="1" applyAlignment="1">
      <alignment horizontal="left" vertical="top" wrapText="1"/>
    </xf>
    <xf numFmtId="43" fontId="130" fillId="0" borderId="1" xfId="1280" applyNumberFormat="1" applyFont="1" applyFill="1" applyBorder="1" applyAlignment="1">
      <alignment horizontal="left" vertical="top" wrapText="1"/>
    </xf>
    <xf numFmtId="0" fontId="130" fillId="0" borderId="1" xfId="1" applyFont="1" applyFill="1" applyBorder="1" applyAlignment="1">
      <alignment horizontal="left" vertical="center" wrapText="1"/>
    </xf>
    <xf numFmtId="167" fontId="128" fillId="3" borderId="1" xfId="1" applyNumberFormat="1" applyFont="1" applyFill="1" applyBorder="1" applyAlignment="1">
      <alignment horizontal="left" vertical="top" wrapText="1"/>
    </xf>
    <xf numFmtId="166" fontId="130" fillId="3" borderId="1" xfId="1280" applyNumberFormat="1" applyFont="1" applyFill="1" applyBorder="1" applyAlignment="1">
      <alignment horizontal="left" vertical="center" wrapText="1"/>
    </xf>
    <xf numFmtId="0" fontId="130" fillId="3" borderId="1" xfId="1280" applyFont="1" applyFill="1" applyBorder="1" applyAlignment="1">
      <alignment horizontal="left"/>
    </xf>
    <xf numFmtId="0" fontId="130" fillId="0" borderId="1" xfId="1280" applyFont="1" applyFill="1" applyBorder="1" applyAlignment="1">
      <alignment horizontal="left" vertical="top" wrapText="1"/>
    </xf>
    <xf numFmtId="176" fontId="130" fillId="3" borderId="1" xfId="1280" applyNumberFormat="1" applyFont="1" applyFill="1" applyBorder="1" applyAlignment="1">
      <alignment horizontal="center" vertical="center"/>
    </xf>
    <xf numFmtId="176" fontId="128" fillId="3" borderId="1" xfId="1280" applyNumberFormat="1" applyFont="1" applyFill="1" applyBorder="1" applyAlignment="1">
      <alignment horizontal="center" vertical="center"/>
    </xf>
    <xf numFmtId="176" fontId="126" fillId="3" borderId="1" xfId="1280" applyNumberFormat="1" applyFont="1" applyFill="1" applyBorder="1" applyAlignment="1">
      <alignment horizontal="center" vertical="center" wrapText="1"/>
    </xf>
    <xf numFmtId="176" fontId="130" fillId="3" borderId="1" xfId="1280" applyNumberFormat="1" applyFont="1" applyFill="1" applyBorder="1" applyAlignment="1">
      <alignment horizontal="center" vertical="center" wrapText="1"/>
    </xf>
    <xf numFmtId="0" fontId="123" fillId="0" borderId="1" xfId="1" applyFont="1" applyFill="1" applyBorder="1" applyAlignment="1">
      <alignment horizontal="left" vertical="center" wrapText="1"/>
    </xf>
    <xf numFmtId="0" fontId="130" fillId="0" borderId="1" xfId="1278" applyFont="1" applyFill="1" applyBorder="1" applyAlignment="1">
      <alignment horizontal="left" vertical="center"/>
    </xf>
    <xf numFmtId="49" fontId="130" fillId="0" borderId="1" xfId="1278" applyNumberFormat="1" applyFont="1" applyFill="1" applyBorder="1" applyAlignment="1">
      <alignment horizontal="left" vertical="center"/>
    </xf>
    <xf numFmtId="0" fontId="2" fillId="0" borderId="0" xfId="1278" applyFill="1" applyAlignment="1">
      <alignment horizontal="left"/>
    </xf>
    <xf numFmtId="174" fontId="120" fillId="0" borderId="1" xfId="1" applyNumberFormat="1" applyFont="1" applyFill="1" applyBorder="1" applyAlignment="1">
      <alignment horizontal="left" vertical="center" wrapText="1"/>
    </xf>
    <xf numFmtId="166" fontId="123" fillId="3" borderId="1" xfId="1" applyNumberFormat="1" applyFont="1" applyFill="1" applyBorder="1" applyAlignment="1">
      <alignment horizontal="left" vertical="top" wrapText="1"/>
    </xf>
    <xf numFmtId="0" fontId="128" fillId="0" borderId="1" xfId="1279" applyFont="1" applyFill="1" applyBorder="1" applyAlignment="1">
      <alignment horizontal="left" vertical="top" wrapText="1"/>
    </xf>
    <xf numFmtId="166" fontId="128" fillId="0" borderId="1" xfId="1278" applyNumberFormat="1" applyFont="1" applyFill="1" applyBorder="1" applyAlignment="1">
      <alignment horizontal="left" vertical="center" wrapText="1"/>
    </xf>
    <xf numFmtId="0" fontId="123" fillId="0" borderId="0" xfId="1" applyFont="1" applyFill="1" applyAlignment="1">
      <alignment horizontal="left"/>
    </xf>
    <xf numFmtId="0" fontId="123" fillId="0" borderId="0" xfId="1" applyFont="1" applyFill="1" applyAlignment="1">
      <alignment horizontal="left" wrapText="1"/>
    </xf>
    <xf numFmtId="0" fontId="2" fillId="0" borderId="0" xfId="1278" applyFill="1" applyAlignment="1">
      <alignment horizontal="left" wrapText="1"/>
    </xf>
    <xf numFmtId="0" fontId="120" fillId="0" borderId="0" xfId="1" applyFont="1" applyFill="1" applyAlignment="1">
      <alignment horizontal="left" wrapText="1"/>
    </xf>
    <xf numFmtId="166" fontId="123" fillId="0" borderId="1" xfId="1" applyNumberFormat="1" applyFont="1" applyFill="1" applyBorder="1" applyAlignment="1">
      <alignment horizontal="left" vertical="center" wrapText="1"/>
    </xf>
    <xf numFmtId="174" fontId="120" fillId="0" borderId="1" xfId="1" applyNumberFormat="1" applyFont="1" applyFill="1" applyBorder="1" applyAlignment="1">
      <alignment horizontal="left" vertical="top" wrapText="1"/>
    </xf>
    <xf numFmtId="166" fontId="123" fillId="0" borderId="1" xfId="1278" applyNumberFormat="1" applyFont="1" applyFill="1" applyBorder="1" applyAlignment="1">
      <alignment horizontal="left" vertical="top" wrapText="1"/>
    </xf>
    <xf numFmtId="166" fontId="130" fillId="0" borderId="1" xfId="1278" applyNumberFormat="1" applyFont="1" applyFill="1" applyBorder="1" applyAlignment="1">
      <alignment horizontal="left" vertical="center" wrapText="1"/>
    </xf>
    <xf numFmtId="167" fontId="128" fillId="0" borderId="1" xfId="1278" applyNumberFormat="1" applyFont="1" applyFill="1" applyBorder="1" applyAlignment="1">
      <alignment horizontal="center" vertical="center"/>
    </xf>
    <xf numFmtId="167" fontId="128" fillId="0" borderId="17" xfId="1278" applyNumberFormat="1" applyFont="1" applyFill="1" applyBorder="1" applyAlignment="1">
      <alignment horizontal="center" vertical="center"/>
    </xf>
    <xf numFmtId="167" fontId="130" fillId="0" borderId="1" xfId="1278" applyNumberFormat="1" applyFont="1" applyFill="1" applyBorder="1" applyAlignment="1">
      <alignment horizontal="center" vertical="center"/>
    </xf>
    <xf numFmtId="167" fontId="130" fillId="0" borderId="1" xfId="1278" applyNumberFormat="1" applyFont="1" applyFill="1" applyBorder="1" applyAlignment="1">
      <alignment horizontal="center" vertical="center" wrapText="1"/>
    </xf>
    <xf numFmtId="167" fontId="128" fillId="0" borderId="1" xfId="1278" applyNumberFormat="1" applyFont="1" applyFill="1" applyBorder="1" applyAlignment="1">
      <alignment horizontal="center" vertical="center" wrapText="1"/>
    </xf>
    <xf numFmtId="167" fontId="123" fillId="0" borderId="1" xfId="1278" applyNumberFormat="1" applyFont="1" applyFill="1" applyBorder="1" applyAlignment="1">
      <alignment horizontal="center" vertical="center"/>
    </xf>
    <xf numFmtId="167" fontId="130" fillId="0" borderId="1" xfId="1278" applyNumberFormat="1" applyFont="1" applyFill="1" applyBorder="1" applyAlignment="1">
      <alignment horizontal="left" vertical="top" wrapText="1"/>
    </xf>
    <xf numFmtId="167" fontId="128" fillId="0" borderId="1" xfId="1278" applyNumberFormat="1" applyFont="1" applyFill="1" applyBorder="1" applyAlignment="1">
      <alignment horizontal="left" vertical="top" wrapText="1"/>
    </xf>
    <xf numFmtId="167" fontId="130" fillId="0" borderId="1" xfId="1278" applyNumberFormat="1" applyFont="1" applyFill="1" applyBorder="1" applyAlignment="1">
      <alignment horizontal="center" vertical="top" wrapText="1"/>
    </xf>
    <xf numFmtId="167" fontId="128" fillId="0" borderId="1" xfId="1278" applyNumberFormat="1" applyFont="1" applyFill="1" applyBorder="1" applyAlignment="1">
      <alignment horizontal="center" vertical="top" wrapText="1"/>
    </xf>
    <xf numFmtId="167" fontId="35" fillId="0" borderId="0" xfId="1" applyNumberFormat="1" applyFont="1"/>
    <xf numFmtId="167" fontId="36" fillId="0" borderId="0" xfId="1" applyNumberFormat="1" applyFont="1" applyAlignment="1">
      <alignment horizontal="center" vertical="center"/>
    </xf>
    <xf numFmtId="167" fontId="33" fillId="0" borderId="0" xfId="1" applyNumberFormat="1" applyFont="1" applyAlignment="1">
      <alignment horizontal="center" vertical="center" wrapText="1"/>
    </xf>
    <xf numFmtId="167" fontId="120" fillId="0" borderId="17" xfId="1" applyNumberFormat="1" applyFont="1" applyBorder="1" applyAlignment="1">
      <alignment vertical="center" wrapText="1"/>
    </xf>
    <xf numFmtId="167" fontId="120" fillId="0" borderId="1" xfId="1" applyNumberFormat="1" applyFont="1" applyBorder="1" applyAlignment="1">
      <alignment vertical="center" wrapText="1"/>
    </xf>
    <xf numFmtId="167" fontId="37" fillId="0" borderId="0" xfId="1" applyNumberFormat="1" applyFont="1" applyAlignment="1">
      <alignment horizontal="center"/>
    </xf>
    <xf numFmtId="167" fontId="37" fillId="0" borderId="0" xfId="1" applyNumberFormat="1" applyFont="1" applyAlignment="1">
      <alignment horizontal="left"/>
    </xf>
    <xf numFmtId="167" fontId="120" fillId="0" borderId="1" xfId="1" applyNumberFormat="1" applyFont="1" applyFill="1" applyBorder="1" applyAlignment="1">
      <alignment horizontal="left" vertical="center" wrapText="1"/>
    </xf>
    <xf numFmtId="167" fontId="121" fillId="0" borderId="16" xfId="1" applyNumberFormat="1" applyFont="1" applyBorder="1" applyAlignment="1">
      <alignment horizontal="left" vertical="center" wrapText="1"/>
    </xf>
    <xf numFmtId="167" fontId="121" fillId="0" borderId="17" xfId="1" applyNumberFormat="1" applyFont="1" applyBorder="1" applyAlignment="1">
      <alignment horizontal="left" vertical="center" wrapText="1"/>
    </xf>
    <xf numFmtId="167" fontId="120" fillId="0" borderId="16" xfId="1" applyNumberFormat="1" applyFont="1" applyFill="1" applyBorder="1" applyAlignment="1">
      <alignment horizontal="left" vertical="center" wrapText="1"/>
    </xf>
    <xf numFmtId="167" fontId="120" fillId="0" borderId="17" xfId="1" applyNumberFormat="1" applyFont="1" applyFill="1" applyBorder="1" applyAlignment="1">
      <alignment horizontal="left" vertical="center" wrapText="1"/>
    </xf>
    <xf numFmtId="167" fontId="120" fillId="0" borderId="1" xfId="1" applyNumberFormat="1" applyFont="1" applyBorder="1" applyAlignment="1">
      <alignment horizontal="left" vertical="center"/>
    </xf>
    <xf numFmtId="3" fontId="123" fillId="0" borderId="1" xfId="1" applyNumberFormat="1" applyFont="1" applyBorder="1" applyAlignment="1">
      <alignment horizontal="center" vertical="center" wrapText="1"/>
    </xf>
    <xf numFmtId="167" fontId="124" fillId="0" borderId="1" xfId="902" applyNumberFormat="1" applyFont="1" applyBorder="1" applyAlignment="1" applyProtection="1">
      <alignment horizontal="center" vertical="center" wrapText="1"/>
      <protection locked="0"/>
    </xf>
    <xf numFmtId="167" fontId="125" fillId="0" borderId="1" xfId="902" applyNumberFormat="1" applyFont="1" applyBorder="1" applyAlignment="1" applyProtection="1">
      <alignment horizontal="center" vertical="center" wrapText="1"/>
      <protection locked="0"/>
    </xf>
    <xf numFmtId="167" fontId="125" fillId="3" borderId="1" xfId="902" applyNumberFormat="1" applyFont="1" applyFill="1" applyBorder="1" applyAlignment="1" applyProtection="1">
      <alignment horizontal="center" vertical="center" wrapText="1"/>
      <protection locked="0"/>
    </xf>
    <xf numFmtId="167" fontId="125" fillId="3" borderId="17" xfId="902" applyNumberFormat="1" applyFont="1" applyFill="1" applyBorder="1" applyAlignment="1" applyProtection="1">
      <alignment horizontal="center" vertical="center" wrapText="1"/>
      <protection locked="0"/>
    </xf>
    <xf numFmtId="167" fontId="124" fillId="3" borderId="1" xfId="902" applyNumberFormat="1" applyFont="1" applyFill="1" applyBorder="1" applyAlignment="1" applyProtection="1">
      <alignment horizontal="center" vertical="center" wrapText="1"/>
      <protection locked="0"/>
    </xf>
    <xf numFmtId="167" fontId="120" fillId="0" borderId="1" xfId="962" applyNumberFormat="1" applyFont="1" applyBorder="1" applyAlignment="1">
      <alignment horizontal="center" vertical="center" wrapText="1"/>
    </xf>
    <xf numFmtId="173" fontId="120" fillId="3" borderId="1" xfId="962" applyNumberFormat="1" applyFont="1" applyFill="1" applyBorder="1" applyAlignment="1">
      <alignment horizontal="center" vertical="center" wrapText="1"/>
    </xf>
    <xf numFmtId="173" fontId="120" fillId="0" borderId="1" xfId="962" applyNumberFormat="1" applyFont="1" applyBorder="1" applyAlignment="1">
      <alignment horizontal="center" vertical="center" wrapText="1"/>
    </xf>
    <xf numFmtId="173" fontId="123" fillId="0" borderId="1" xfId="962" applyNumberFormat="1" applyFont="1" applyBorder="1" applyAlignment="1">
      <alignment horizontal="center" vertical="center" wrapText="1"/>
    </xf>
    <xf numFmtId="173" fontId="123" fillId="0" borderId="1" xfId="962" applyNumberFormat="1" applyFont="1" applyFill="1" applyBorder="1" applyAlignment="1">
      <alignment horizontal="center" vertical="center" wrapText="1"/>
    </xf>
    <xf numFmtId="167" fontId="123" fillId="3" borderId="1" xfId="962" applyNumberFormat="1" applyFont="1" applyFill="1" applyBorder="1" applyAlignment="1">
      <alignment horizontal="center" vertical="center"/>
    </xf>
    <xf numFmtId="167" fontId="123" fillId="0" borderId="1" xfId="962" applyNumberFormat="1" applyFont="1" applyFill="1" applyBorder="1" applyAlignment="1">
      <alignment horizontal="center" vertical="center"/>
    </xf>
    <xf numFmtId="167" fontId="120" fillId="0" borderId="1" xfId="962" applyNumberFormat="1" applyFont="1" applyFill="1" applyBorder="1" applyAlignment="1">
      <alignment horizontal="center" vertical="center"/>
    </xf>
    <xf numFmtId="0" fontId="123" fillId="0" borderId="1" xfId="962" applyFont="1" applyFill="1" applyBorder="1" applyAlignment="1">
      <alignment horizontal="left" vertical="top" wrapText="1"/>
    </xf>
    <xf numFmtId="0" fontId="123" fillId="3" borderId="1" xfId="962" applyFont="1" applyFill="1" applyBorder="1" applyAlignment="1">
      <alignment horizontal="left" vertical="top" wrapText="1"/>
    </xf>
    <xf numFmtId="0" fontId="123" fillId="0" borderId="0" xfId="2" applyFont="1" applyAlignment="1">
      <alignment horizontal="left" vertical="top" wrapText="1"/>
    </xf>
    <xf numFmtId="0" fontId="123" fillId="0" borderId="0" xfId="962" applyFont="1" applyAlignment="1">
      <alignment horizontal="left" vertical="top" wrapText="1"/>
    </xf>
    <xf numFmtId="4" fontId="123" fillId="0" borderId="1" xfId="962" applyNumberFormat="1" applyFont="1" applyBorder="1" applyAlignment="1">
      <alignment horizontal="left" vertical="top" wrapText="1"/>
    </xf>
    <xf numFmtId="49" fontId="123" fillId="0" borderId="1" xfId="962" applyNumberFormat="1" applyFont="1" applyBorder="1" applyAlignment="1">
      <alignment horizontal="left" vertical="top" wrapText="1"/>
    </xf>
    <xf numFmtId="49" fontId="123" fillId="3" borderId="1" xfId="962" applyNumberFormat="1" applyFont="1" applyFill="1" applyBorder="1" applyAlignment="1">
      <alignment horizontal="left" vertical="top" wrapText="1"/>
    </xf>
    <xf numFmtId="0" fontId="120" fillId="0" borderId="1" xfId="962" applyFont="1" applyFill="1" applyBorder="1" applyAlignment="1">
      <alignment horizontal="left" vertical="center" wrapText="1"/>
    </xf>
    <xf numFmtId="167" fontId="120" fillId="0" borderId="1" xfId="962" applyNumberFormat="1" applyFont="1" applyBorder="1" applyAlignment="1">
      <alignment horizontal="left" vertical="top"/>
    </xf>
    <xf numFmtId="167" fontId="125" fillId="3" borderId="1" xfId="902" applyNumberFormat="1" applyFont="1" applyFill="1" applyBorder="1" applyAlignment="1" applyProtection="1">
      <alignment horizontal="left" vertical="top" wrapText="1"/>
      <protection locked="0"/>
    </xf>
    <xf numFmtId="167" fontId="123" fillId="0" borderId="1" xfId="962" applyNumberFormat="1" applyFont="1" applyBorder="1" applyAlignment="1">
      <alignment horizontal="left" vertical="top" wrapText="1"/>
    </xf>
    <xf numFmtId="167" fontId="123" fillId="0" borderId="1" xfId="962" applyNumberFormat="1" applyFont="1" applyFill="1" applyBorder="1" applyAlignment="1">
      <alignment horizontal="left" vertical="center" wrapText="1"/>
    </xf>
    <xf numFmtId="167" fontId="123" fillId="0" borderId="17" xfId="962" applyNumberFormat="1" applyFont="1" applyBorder="1" applyAlignment="1">
      <alignment horizontal="left" vertical="top"/>
    </xf>
    <xf numFmtId="167" fontId="123" fillId="0" borderId="1" xfId="962" applyNumberFormat="1" applyFont="1" applyFill="1" applyBorder="1" applyAlignment="1">
      <alignment horizontal="left" vertical="top" wrapText="1"/>
    </xf>
    <xf numFmtId="0" fontId="123" fillId="3" borderId="16" xfId="962" applyFont="1" applyFill="1" applyBorder="1" applyAlignment="1">
      <alignment horizontal="left" vertical="top" wrapText="1"/>
    </xf>
    <xf numFmtId="4" fontId="123" fillId="3" borderId="1" xfId="962" applyNumberFormat="1" applyFont="1" applyFill="1" applyBorder="1" applyAlignment="1">
      <alignment horizontal="left" vertical="top" wrapText="1"/>
    </xf>
    <xf numFmtId="49" fontId="123" fillId="0" borderId="1" xfId="962" applyNumberFormat="1" applyFont="1" applyFill="1" applyBorder="1" applyAlignment="1">
      <alignment horizontal="left" vertical="top" wrapText="1"/>
    </xf>
    <xf numFmtId="49" fontId="119" fillId="0" borderId="1" xfId="962" applyNumberFormat="1" applyFont="1" applyBorder="1" applyAlignment="1">
      <alignment horizontal="left" vertical="top"/>
    </xf>
    <xf numFmtId="49" fontId="123" fillId="0" borderId="17" xfId="962" applyNumberFormat="1" applyFont="1" applyBorder="1" applyAlignment="1">
      <alignment horizontal="left" vertical="top"/>
    </xf>
    <xf numFmtId="0" fontId="124" fillId="3" borderId="1" xfId="1281" applyFont="1" applyFill="1" applyBorder="1" applyAlignment="1" applyProtection="1">
      <alignment horizontal="left" vertical="top" wrapText="1"/>
      <protection locked="0"/>
    </xf>
    <xf numFmtId="0" fontId="31" fillId="0" borderId="0" xfId="1" applyAlignment="1">
      <alignment horizontal="left"/>
    </xf>
    <xf numFmtId="4" fontId="126" fillId="0" borderId="1" xfId="1281" applyNumberFormat="1" applyFont="1" applyBorder="1" applyAlignment="1">
      <alignment horizontal="left" vertical="center" wrapText="1"/>
    </xf>
    <xf numFmtId="0" fontId="123" fillId="0" borderId="1" xfId="1281" applyFont="1" applyFill="1" applyBorder="1" applyAlignment="1">
      <alignment horizontal="left" vertical="top" wrapText="1"/>
    </xf>
    <xf numFmtId="166" fontId="123" fillId="0" borderId="1" xfId="1281" applyNumberFormat="1" applyFont="1" applyFill="1" applyBorder="1" applyAlignment="1">
      <alignment horizontal="left" vertical="top" wrapText="1"/>
    </xf>
    <xf numFmtId="166" fontId="120" fillId="3" borderId="1" xfId="1281" applyNumberFormat="1" applyFont="1" applyFill="1" applyBorder="1" applyAlignment="1">
      <alignment horizontal="left" vertical="top" wrapText="1"/>
    </xf>
    <xf numFmtId="166" fontId="123" fillId="3" borderId="1" xfId="1281" applyNumberFormat="1" applyFont="1" applyFill="1" applyBorder="1" applyAlignment="1">
      <alignment horizontal="left" vertical="top" wrapText="1"/>
    </xf>
    <xf numFmtId="167" fontId="123" fillId="0" borderId="1" xfId="1281" applyNumberFormat="1" applyFont="1" applyBorder="1" applyAlignment="1">
      <alignment horizontal="left" vertical="top" wrapText="1"/>
    </xf>
    <xf numFmtId="166" fontId="120" fillId="0" borderId="1" xfId="1281" applyNumberFormat="1" applyFont="1" applyBorder="1" applyAlignment="1">
      <alignment horizontal="left" vertical="top" wrapText="1"/>
    </xf>
    <xf numFmtId="167" fontId="126" fillId="0" borderId="1" xfId="1281" applyNumberFormat="1" applyFont="1" applyBorder="1" applyAlignment="1">
      <alignment horizontal="left" vertical="center" wrapText="1"/>
    </xf>
    <xf numFmtId="0" fontId="119" fillId="0" borderId="1" xfId="1281" applyFont="1" applyBorder="1" applyAlignment="1">
      <alignment horizontal="left" vertical="top"/>
    </xf>
    <xf numFmtId="166" fontId="37" fillId="3" borderId="1" xfId="0" applyNumberFormat="1" applyFont="1" applyFill="1" applyBorder="1" applyAlignment="1">
      <alignment horizontal="left" vertical="top" wrapText="1"/>
    </xf>
    <xf numFmtId="166" fontId="37" fillId="3" borderId="1" xfId="0" applyNumberFormat="1" applyFont="1" applyFill="1" applyBorder="1" applyAlignment="1">
      <alignment horizontal="left" vertical="top"/>
    </xf>
    <xf numFmtId="0" fontId="123" fillId="0" borderId="12" xfId="1281" applyFont="1" applyBorder="1" applyAlignment="1">
      <alignment horizontal="left" vertical="top" wrapText="1"/>
    </xf>
    <xf numFmtId="0" fontId="120" fillId="0" borderId="1" xfId="1281" applyFont="1" applyBorder="1" applyAlignment="1">
      <alignment horizontal="left" vertical="top"/>
    </xf>
    <xf numFmtId="167" fontId="128" fillId="0" borderId="1" xfId="1281" applyNumberFormat="1" applyFont="1" applyBorder="1" applyAlignment="1">
      <alignment horizontal="left" vertical="top" wrapText="1"/>
    </xf>
    <xf numFmtId="0" fontId="31" fillId="0" borderId="0" xfId="1" applyAlignment="1">
      <alignment horizontal="left" vertical="top"/>
    </xf>
    <xf numFmtId="167" fontId="127" fillId="0" borderId="1" xfId="1281" applyNumberFormat="1" applyFont="1" applyFill="1" applyBorder="1" applyAlignment="1">
      <alignment horizontal="center" vertical="center"/>
    </xf>
    <xf numFmtId="167" fontId="123" fillId="0" borderId="1" xfId="1281" applyNumberFormat="1" applyFont="1" applyFill="1" applyBorder="1" applyAlignment="1">
      <alignment horizontal="center" vertical="center"/>
    </xf>
    <xf numFmtId="167" fontId="126" fillId="0" borderId="1" xfId="1281" applyNumberFormat="1" applyFont="1" applyBorder="1" applyAlignment="1">
      <alignment horizontal="center" vertical="top" wrapText="1"/>
    </xf>
    <xf numFmtId="167" fontId="128" fillId="0" borderId="1" xfId="1281" applyNumberFormat="1" applyFont="1" applyBorder="1" applyAlignment="1">
      <alignment horizontal="center" vertical="top" wrapText="1"/>
    </xf>
    <xf numFmtId="167" fontId="123" fillId="0" borderId="1" xfId="1281" applyNumberFormat="1" applyFont="1" applyBorder="1" applyAlignment="1">
      <alignment horizontal="center" vertical="top" wrapText="1"/>
    </xf>
    <xf numFmtId="167" fontId="120" fillId="0" borderId="1" xfId="1281" applyNumberFormat="1" applyFont="1" applyBorder="1" applyAlignment="1">
      <alignment horizontal="center" vertical="top" wrapText="1"/>
    </xf>
    <xf numFmtId="167" fontId="31" fillId="0" borderId="0" xfId="1" applyNumberFormat="1" applyAlignment="1">
      <alignment horizontal="center"/>
    </xf>
    <xf numFmtId="0" fontId="130" fillId="0" borderId="1" xfId="1282" applyFont="1" applyBorder="1" applyAlignment="1">
      <alignment horizontal="left" vertical="center" wrapText="1"/>
    </xf>
    <xf numFmtId="0" fontId="1" fillId="0" borderId="0" xfId="1282" applyAlignment="1">
      <alignment horizontal="left"/>
    </xf>
    <xf numFmtId="167" fontId="123" fillId="0" borderId="1" xfId="1282" applyNumberFormat="1" applyFont="1" applyFill="1" applyBorder="1" applyAlignment="1">
      <alignment horizontal="left" vertical="top" wrapText="1"/>
    </xf>
    <xf numFmtId="167" fontId="123" fillId="0" borderId="1" xfId="1282" applyNumberFormat="1" applyFont="1" applyBorder="1" applyAlignment="1">
      <alignment horizontal="left" vertical="top" wrapText="1"/>
    </xf>
    <xf numFmtId="0" fontId="123" fillId="0" borderId="1" xfId="1282" applyFont="1" applyBorder="1" applyAlignment="1">
      <alignment horizontal="left" vertical="top" wrapText="1"/>
    </xf>
    <xf numFmtId="0" fontId="128" fillId="0" borderId="1" xfId="1283" applyFont="1" applyBorder="1" applyAlignment="1">
      <alignment horizontal="left" vertical="top" wrapText="1"/>
    </xf>
    <xf numFmtId="4" fontId="123" fillId="0" borderId="0" xfId="1" applyNumberFormat="1" applyFont="1" applyAlignment="1">
      <alignment horizontal="left" wrapText="1"/>
    </xf>
    <xf numFmtId="0" fontId="131" fillId="0" borderId="1" xfId="1282" applyFont="1" applyBorder="1" applyAlignment="1">
      <alignment horizontal="left" vertical="top" wrapText="1"/>
    </xf>
    <xf numFmtId="0" fontId="120" fillId="0" borderId="1" xfId="1282" applyFont="1" applyBorder="1" applyAlignment="1">
      <alignment horizontal="left" vertical="top" wrapText="1"/>
    </xf>
    <xf numFmtId="0" fontId="132" fillId="0" borderId="1" xfId="1282" applyFont="1" applyBorder="1" applyAlignment="1">
      <alignment horizontal="left" vertical="top" wrapText="1"/>
    </xf>
    <xf numFmtId="4" fontId="1" fillId="0" borderId="0" xfId="1282" applyNumberFormat="1" applyAlignment="1">
      <alignment horizontal="left" wrapText="1"/>
    </xf>
    <xf numFmtId="167" fontId="131" fillId="0" borderId="1" xfId="1282" applyNumberFormat="1" applyFont="1" applyBorder="1" applyAlignment="1">
      <alignment horizontal="left" vertical="top" wrapText="1"/>
    </xf>
    <xf numFmtId="0" fontId="5" fillId="0" borderId="0" xfId="1272" applyAlignment="1">
      <alignment horizontal="left"/>
    </xf>
    <xf numFmtId="49" fontId="120" fillId="0" borderId="1" xfId="1" applyNumberFormat="1" applyFont="1" applyBorder="1" applyAlignment="1">
      <alignment horizontal="left" vertical="center" wrapText="1"/>
    </xf>
    <xf numFmtId="0" fontId="123" fillId="0" borderId="0" xfId="1" applyFont="1" applyAlignment="1">
      <alignment horizontal="left" wrapText="1"/>
    </xf>
    <xf numFmtId="166" fontId="132" fillId="0" borderId="1" xfId="1" applyNumberFormat="1" applyFont="1" applyBorder="1" applyAlignment="1">
      <alignment horizontal="left" vertical="top" wrapText="1"/>
    </xf>
    <xf numFmtId="0" fontId="5" fillId="0" borderId="0" xfId="1272" applyAlignment="1">
      <alignment horizontal="left" wrapText="1"/>
    </xf>
    <xf numFmtId="0" fontId="37" fillId="0" borderId="0" xfId="1" applyFont="1" applyFill="1" applyAlignment="1">
      <alignment horizontal="left"/>
    </xf>
    <xf numFmtId="2" fontId="37" fillId="0" borderId="0" xfId="1" applyNumberFormat="1" applyFont="1" applyFill="1" applyAlignment="1">
      <alignment horizontal="left"/>
    </xf>
    <xf numFmtId="4" fontId="123" fillId="0" borderId="1" xfId="1" applyNumberFormat="1" applyFont="1" applyFill="1" applyBorder="1" applyAlignment="1">
      <alignment horizontal="center" vertical="top" wrapText="1"/>
    </xf>
    <xf numFmtId="2" fontId="120" fillId="0" borderId="1" xfId="1" applyNumberFormat="1" applyFont="1" applyBorder="1" applyAlignment="1">
      <alignment horizontal="left" vertical="top"/>
    </xf>
    <xf numFmtId="49" fontId="120" fillId="0" borderId="1" xfId="1" applyNumberFormat="1" applyFont="1" applyBorder="1" applyAlignment="1">
      <alignment horizontal="left" vertical="top"/>
    </xf>
    <xf numFmtId="1" fontId="120" fillId="0" borderId="1" xfId="895" applyNumberFormat="1" applyFont="1" applyFill="1" applyBorder="1" applyAlignment="1">
      <alignment horizontal="left" vertical="top"/>
    </xf>
    <xf numFmtId="4" fontId="120" fillId="0" borderId="1" xfId="895" applyNumberFormat="1" applyFont="1" applyFill="1" applyBorder="1" applyAlignment="1">
      <alignment horizontal="center" vertical="center"/>
    </xf>
    <xf numFmtId="4" fontId="123" fillId="0" borderId="17" xfId="895" applyNumberFormat="1" applyFont="1" applyFill="1" applyBorder="1" applyAlignment="1">
      <alignment horizontal="center" vertical="center" wrapText="1"/>
    </xf>
    <xf numFmtId="0" fontId="120" fillId="0" borderId="0" xfId="840" applyFont="1" applyBorder="1" applyAlignment="1">
      <alignment vertical="top" wrapText="1"/>
    </xf>
    <xf numFmtId="49" fontId="120" fillId="0" borderId="17" xfId="840" applyNumberFormat="1" applyFont="1" applyBorder="1" applyAlignment="1">
      <alignment vertical="top" wrapText="1"/>
    </xf>
    <xf numFmtId="49" fontId="123" fillId="0" borderId="17" xfId="840" applyNumberFormat="1" applyFont="1" applyBorder="1" applyAlignment="1">
      <alignment vertical="top" wrapText="1"/>
    </xf>
    <xf numFmtId="49" fontId="120" fillId="0" borderId="17" xfId="840" applyNumberFormat="1" applyFont="1" applyBorder="1" applyAlignment="1">
      <alignment vertical="center" wrapText="1"/>
    </xf>
    <xf numFmtId="0" fontId="33" fillId="0" borderId="0" xfId="840" applyFont="1" applyBorder="1" applyAlignment="1">
      <alignment vertical="top"/>
    </xf>
    <xf numFmtId="0" fontId="123" fillId="0" borderId="12" xfId="0" applyFont="1" applyFill="1" applyBorder="1" applyAlignment="1">
      <alignment horizontal="left" vertical="top" wrapText="1"/>
    </xf>
    <xf numFmtId="49" fontId="123" fillId="3" borderId="12" xfId="1" applyNumberFormat="1" applyFont="1" applyFill="1" applyBorder="1" applyAlignment="1">
      <alignment horizontal="left" vertical="top" wrapText="1"/>
    </xf>
    <xf numFmtId="49" fontId="123" fillId="3" borderId="1" xfId="1" applyNumberFormat="1" applyFont="1" applyFill="1" applyBorder="1" applyAlignment="1">
      <alignment horizontal="left" vertical="top" wrapText="1"/>
    </xf>
    <xf numFmtId="167" fontId="123" fillId="0" borderId="1" xfId="840" applyNumberFormat="1" applyFont="1" applyBorder="1" applyAlignment="1">
      <alignment horizontal="left" vertical="top" wrapText="1"/>
    </xf>
    <xf numFmtId="167" fontId="123" fillId="0" borderId="17" xfId="840" applyNumberFormat="1" applyFont="1" applyBorder="1" applyAlignment="1">
      <alignment horizontal="left" vertical="top" wrapText="1"/>
    </xf>
    <xf numFmtId="167" fontId="120" fillId="0" borderId="17" xfId="840" applyNumberFormat="1" applyFont="1" applyBorder="1" applyAlignment="1">
      <alignment horizontal="left" vertical="top"/>
    </xf>
    <xf numFmtId="167" fontId="123" fillId="3" borderId="17" xfId="1" applyNumberFormat="1" applyFont="1" applyFill="1" applyBorder="1" applyAlignment="1">
      <alignment horizontal="left" vertical="top" wrapText="1"/>
    </xf>
    <xf numFmtId="167" fontId="123" fillId="0" borderId="1" xfId="840" applyNumberFormat="1" applyFont="1" applyFill="1" applyBorder="1" applyAlignment="1">
      <alignment horizontal="left" vertical="top" wrapText="1"/>
    </xf>
    <xf numFmtId="167" fontId="120" fillId="0" borderId="17" xfId="840" applyNumberFormat="1" applyFont="1" applyBorder="1" applyAlignment="1">
      <alignment horizontal="left" vertical="top" wrapText="1"/>
    </xf>
    <xf numFmtId="4" fontId="123" fillId="0" borderId="17" xfId="1" applyNumberFormat="1" applyFont="1" applyFill="1" applyBorder="1" applyAlignment="1">
      <alignment horizontal="center" vertical="center" wrapText="1"/>
    </xf>
    <xf numFmtId="4" fontId="123" fillId="0" borderId="12" xfId="1" applyNumberFormat="1" applyFont="1" applyFill="1" applyBorder="1" applyAlignment="1">
      <alignment horizontal="center" vertical="center" wrapText="1"/>
    </xf>
    <xf numFmtId="4" fontId="120" fillId="0" borderId="17" xfId="1" applyNumberFormat="1" applyFont="1" applyFill="1" applyBorder="1" applyAlignment="1">
      <alignment horizontal="center" vertical="center" wrapText="1"/>
    </xf>
    <xf numFmtId="4" fontId="123" fillId="0" borderId="1" xfId="840" applyNumberFormat="1" applyFont="1" applyBorder="1" applyAlignment="1">
      <alignment horizontal="center" vertical="center" wrapText="1"/>
    </xf>
    <xf numFmtId="4" fontId="123" fillId="0" borderId="17" xfId="840" applyNumberFormat="1" applyFont="1" applyBorder="1" applyAlignment="1">
      <alignment horizontal="center" vertical="center" wrapText="1"/>
    </xf>
    <xf numFmtId="49" fontId="120" fillId="3" borderId="1" xfId="1" applyNumberFormat="1" applyFont="1" applyFill="1" applyBorder="1" applyAlignment="1">
      <alignment horizontal="left" vertical="center" wrapText="1"/>
    </xf>
    <xf numFmtId="0" fontId="33" fillId="0" borderId="0" xfId="1" applyFont="1" applyAlignment="1">
      <alignment horizontal="left"/>
    </xf>
    <xf numFmtId="0" fontId="33" fillId="0" borderId="1" xfId="1" applyFont="1" applyBorder="1" applyAlignment="1">
      <alignment horizontal="left"/>
    </xf>
    <xf numFmtId="0" fontId="123" fillId="3" borderId="1" xfId="1" applyFont="1" applyFill="1" applyBorder="1" applyAlignment="1">
      <alignment horizontal="left" vertical="top"/>
    </xf>
    <xf numFmtId="167" fontId="125" fillId="0" borderId="1" xfId="1" applyNumberFormat="1" applyFont="1" applyFill="1" applyBorder="1" applyAlignment="1" applyProtection="1">
      <alignment horizontal="left" vertical="top" wrapText="1"/>
      <protection locked="0"/>
    </xf>
    <xf numFmtId="0" fontId="5" fillId="0" borderId="0" xfId="1273" applyAlignment="1">
      <alignment horizontal="left"/>
    </xf>
    <xf numFmtId="166" fontId="120" fillId="0" borderId="1" xfId="1" applyNumberFormat="1" applyFont="1" applyBorder="1" applyAlignment="1">
      <alignment horizontal="left" vertical="center" wrapText="1"/>
    </xf>
    <xf numFmtId="166" fontId="123" fillId="3" borderId="17" xfId="1" applyNumberFormat="1" applyFont="1" applyFill="1" applyBorder="1" applyAlignment="1">
      <alignment horizontal="left" vertical="top" wrapText="1"/>
    </xf>
    <xf numFmtId="166" fontId="131" fillId="0" borderId="1" xfId="1" applyNumberFormat="1" applyFont="1" applyBorder="1" applyAlignment="1">
      <alignment horizontal="left" vertical="top" wrapText="1"/>
    </xf>
    <xf numFmtId="0" fontId="5" fillId="0" borderId="0" xfId="1273" applyAlignment="1">
      <alignment horizontal="left" wrapText="1"/>
    </xf>
    <xf numFmtId="166" fontId="128" fillId="0" borderId="1" xfId="1" applyNumberFormat="1" applyFont="1" applyBorder="1" applyAlignment="1">
      <alignment horizontal="left" vertical="top" wrapText="1"/>
    </xf>
    <xf numFmtId="0" fontId="93" fillId="3" borderId="1" xfId="840" applyFont="1" applyFill="1" applyBorder="1" applyAlignment="1">
      <alignment horizontal="left" vertical="center" wrapText="1"/>
    </xf>
    <xf numFmtId="0" fontId="125" fillId="3" borderId="1" xfId="1" applyFont="1" applyFill="1" applyBorder="1" applyAlignment="1">
      <alignment horizontal="left" vertical="top" wrapText="1"/>
    </xf>
    <xf numFmtId="167" fontId="120" fillId="3" borderId="1" xfId="1" applyNumberFormat="1" applyFont="1" applyFill="1" applyBorder="1" applyAlignment="1">
      <alignment horizontal="left" vertical="top" wrapText="1"/>
    </xf>
    <xf numFmtId="167" fontId="120" fillId="3" borderId="17" xfId="1" applyNumberFormat="1" applyFont="1" applyFill="1" applyBorder="1" applyAlignment="1">
      <alignment horizontal="left" vertical="top" wrapText="1"/>
    </xf>
    <xf numFmtId="167" fontId="125" fillId="3" borderId="1" xfId="840" applyNumberFormat="1" applyFont="1" applyFill="1" applyBorder="1" applyAlignment="1">
      <alignment horizontal="left" vertical="top" wrapText="1"/>
    </xf>
    <xf numFmtId="167" fontId="121" fillId="0" borderId="1" xfId="1" applyNumberFormat="1" applyFont="1" applyFill="1" applyBorder="1"/>
    <xf numFmtId="167" fontId="119" fillId="0" borderId="17" xfId="1" applyNumberFormat="1" applyFont="1" applyFill="1" applyBorder="1" applyAlignment="1">
      <alignment vertical="center"/>
    </xf>
    <xf numFmtId="167" fontId="123" fillId="0" borderId="17" xfId="1" applyNumberFormat="1" applyFont="1" applyFill="1" applyBorder="1" applyAlignment="1">
      <alignment vertical="center"/>
    </xf>
    <xf numFmtId="167" fontId="120" fillId="0" borderId="17" xfId="1" applyNumberFormat="1" applyFont="1" applyFill="1" applyBorder="1" applyAlignment="1">
      <alignment vertical="center"/>
    </xf>
    <xf numFmtId="167" fontId="123" fillId="0" borderId="17" xfId="1" applyNumberFormat="1" applyFont="1" applyFill="1" applyBorder="1"/>
    <xf numFmtId="167" fontId="120" fillId="3" borderId="1" xfId="1" applyNumberFormat="1" applyFont="1" applyFill="1" applyBorder="1" applyAlignment="1">
      <alignment vertical="center"/>
    </xf>
    <xf numFmtId="167" fontId="123" fillId="3" borderId="1" xfId="1" applyNumberFormat="1" applyFont="1" applyFill="1" applyBorder="1"/>
    <xf numFmtId="167" fontId="119" fillId="3" borderId="1" xfId="1" applyNumberFormat="1" applyFont="1" applyFill="1" applyBorder="1" applyAlignment="1">
      <alignment vertical="center"/>
    </xf>
    <xf numFmtId="167" fontId="121" fillId="3" borderId="1" xfId="1" applyNumberFormat="1" applyFont="1" applyFill="1" applyBorder="1" applyAlignment="1">
      <alignment vertical="center"/>
    </xf>
    <xf numFmtId="167" fontId="123" fillId="3" borderId="1" xfId="1" applyNumberFormat="1" applyFont="1" applyFill="1" applyBorder="1" applyAlignment="1">
      <alignment vertical="center"/>
    </xf>
    <xf numFmtId="167" fontId="121" fillId="3" borderId="1" xfId="1" applyNumberFormat="1" applyFont="1" applyFill="1" applyBorder="1" applyAlignment="1">
      <alignment horizontal="center" vertical="center" wrapText="1"/>
    </xf>
    <xf numFmtId="167" fontId="123" fillId="0" borderId="1" xfId="1" applyNumberFormat="1" applyFont="1" applyFill="1" applyBorder="1" applyAlignment="1">
      <alignment horizontal="center" vertical="center" wrapText="1"/>
    </xf>
    <xf numFmtId="43" fontId="128" fillId="0" borderId="1" xfId="1280" applyNumberFormat="1" applyFont="1" applyFill="1" applyBorder="1" applyAlignment="1">
      <alignment vertical="top" wrapText="1"/>
    </xf>
    <xf numFmtId="166" fontId="128" fillId="3" borderId="1" xfId="1280" applyNumberFormat="1" applyFont="1" applyFill="1" applyBorder="1" applyAlignment="1">
      <alignment vertical="top" wrapText="1"/>
    </xf>
    <xf numFmtId="0" fontId="128" fillId="0" borderId="1" xfId="1280" applyFont="1" applyFill="1" applyBorder="1" applyAlignment="1">
      <alignment vertical="top" wrapText="1"/>
    </xf>
    <xf numFmtId="0" fontId="120" fillId="0" borderId="0" xfId="1" applyFont="1" applyAlignment="1">
      <alignment horizontal="center" vertical="center"/>
    </xf>
    <xf numFmtId="0" fontId="102" fillId="0" borderId="0" xfId="1" applyFont="1" applyAlignment="1">
      <alignment horizontal="center" vertical="center"/>
    </xf>
    <xf numFmtId="49" fontId="92" fillId="0" borderId="13" xfId="1" applyNumberFormat="1" applyFont="1" applyBorder="1" applyAlignment="1">
      <alignment horizontal="center" vertical="center" wrapText="1"/>
    </xf>
    <xf numFmtId="49" fontId="92" fillId="0" borderId="14" xfId="1" applyNumberFormat="1" applyFont="1" applyBorder="1" applyAlignment="1">
      <alignment horizontal="center" vertical="center" wrapText="1"/>
    </xf>
    <xf numFmtId="0" fontId="133" fillId="0" borderId="1" xfId="1" applyFont="1" applyBorder="1" applyAlignment="1">
      <alignment horizontal="center" vertical="center"/>
    </xf>
    <xf numFmtId="49" fontId="121" fillId="3" borderId="1" xfId="1" applyNumberFormat="1" applyFont="1" applyFill="1" applyBorder="1" applyAlignment="1">
      <alignment horizontal="center" vertical="center" wrapText="1"/>
    </xf>
    <xf numFmtId="49" fontId="121" fillId="0" borderId="12" xfId="1" applyNumberFormat="1" applyFont="1" applyFill="1" applyBorder="1" applyAlignment="1">
      <alignment horizontal="center" vertical="center" wrapText="1"/>
    </xf>
    <xf numFmtId="49" fontId="121" fillId="0" borderId="16" xfId="1" applyNumberFormat="1" applyFont="1" applyFill="1" applyBorder="1" applyAlignment="1">
      <alignment horizontal="center" vertical="center" wrapText="1"/>
    </xf>
    <xf numFmtId="49" fontId="121" fillId="0" borderId="17" xfId="1" applyNumberFormat="1" applyFont="1" applyFill="1" applyBorder="1" applyAlignment="1">
      <alignment horizontal="center" vertical="center" wrapText="1"/>
    </xf>
    <xf numFmtId="0" fontId="120" fillId="0" borderId="11" xfId="1" applyFont="1" applyFill="1" applyBorder="1" applyAlignment="1">
      <alignment horizontal="center" vertical="center"/>
    </xf>
    <xf numFmtId="49" fontId="121" fillId="0" borderId="1" xfId="1" applyNumberFormat="1" applyFont="1" applyFill="1" applyBorder="1" applyAlignment="1">
      <alignment horizontal="center" vertical="center" wrapText="1"/>
    </xf>
    <xf numFmtId="49" fontId="120" fillId="3" borderId="1" xfId="1" applyNumberFormat="1" applyFont="1" applyFill="1" applyBorder="1" applyAlignment="1">
      <alignment horizontal="center" vertical="center" wrapText="1"/>
    </xf>
    <xf numFmtId="0" fontId="120" fillId="3" borderId="1" xfId="1" applyFont="1" applyFill="1" applyBorder="1" applyAlignment="1">
      <alignment horizontal="center" vertical="center" wrapText="1"/>
    </xf>
    <xf numFmtId="49" fontId="120" fillId="0" borderId="1" xfId="1" applyNumberFormat="1" applyFont="1" applyFill="1" applyBorder="1" applyAlignment="1">
      <alignment horizontal="center" vertical="center" wrapText="1"/>
    </xf>
    <xf numFmtId="49" fontId="121" fillId="0" borderId="1" xfId="1" applyNumberFormat="1" applyFont="1" applyFill="1" applyBorder="1" applyAlignment="1">
      <alignment horizontal="center" vertical="center"/>
    </xf>
    <xf numFmtId="0" fontId="120" fillId="0" borderId="1" xfId="1" applyFont="1" applyFill="1" applyBorder="1" applyAlignment="1">
      <alignment horizontal="center" vertical="center" wrapText="1"/>
    </xf>
    <xf numFmtId="0" fontId="120" fillId="0" borderId="1" xfId="1" applyFont="1" applyFill="1" applyBorder="1" applyAlignment="1">
      <alignment horizontal="center" vertical="center"/>
    </xf>
    <xf numFmtId="167" fontId="121" fillId="3" borderId="1" xfId="1" applyNumberFormat="1" applyFont="1" applyFill="1" applyBorder="1" applyAlignment="1">
      <alignment horizontal="center" vertical="center" wrapText="1"/>
    </xf>
    <xf numFmtId="0" fontId="123" fillId="0" borderId="0" xfId="878" applyFont="1" applyFill="1" applyAlignment="1">
      <alignment horizontal="left" vertical="center"/>
    </xf>
    <xf numFmtId="0" fontId="120" fillId="0" borderId="0" xfId="1" applyFont="1" applyFill="1" applyAlignment="1">
      <alignment horizontal="center" vertical="center"/>
    </xf>
    <xf numFmtId="0" fontId="119" fillId="0" borderId="1" xfId="1" applyFont="1" applyFill="1" applyBorder="1" applyAlignment="1">
      <alignment horizontal="center" vertical="center" wrapText="1"/>
    </xf>
    <xf numFmtId="167" fontId="119" fillId="0" borderId="1" xfId="1" applyNumberFormat="1" applyFont="1" applyFill="1" applyBorder="1" applyAlignment="1">
      <alignment horizontal="center" vertical="center" wrapText="1"/>
    </xf>
    <xf numFmtId="0" fontId="124" fillId="26" borderId="13" xfId="1" applyFont="1" applyFill="1" applyBorder="1" applyAlignment="1">
      <alignment horizontal="center" vertical="top" wrapText="1"/>
    </xf>
    <xf numFmtId="0" fontId="124" fillId="26" borderId="14" xfId="1" applyFont="1" applyFill="1" applyBorder="1" applyAlignment="1">
      <alignment horizontal="center" vertical="top" wrapText="1"/>
    </xf>
    <xf numFmtId="0" fontId="124" fillId="26" borderId="15" xfId="1" applyFont="1" applyFill="1" applyBorder="1" applyAlignment="1">
      <alignment horizontal="center" vertical="top" wrapText="1"/>
    </xf>
    <xf numFmtId="0" fontId="123" fillId="0" borderId="13" xfId="1" applyFont="1" applyBorder="1" applyAlignment="1">
      <alignment horizontal="justify" vertical="top" wrapText="1"/>
    </xf>
    <xf numFmtId="0" fontId="123" fillId="0" borderId="14" xfId="1" applyFont="1" applyBorder="1" applyAlignment="1">
      <alignment horizontal="justify" vertical="top" wrapText="1"/>
    </xf>
    <xf numFmtId="0" fontId="123" fillId="0" borderId="15" xfId="1" applyFont="1" applyBorder="1" applyAlignment="1">
      <alignment horizontal="justify" vertical="top" wrapText="1"/>
    </xf>
    <xf numFmtId="166" fontId="123" fillId="0" borderId="13" xfId="1" applyNumberFormat="1" applyFont="1" applyBorder="1" applyAlignment="1">
      <alignment horizontal="justify" vertical="top" wrapText="1"/>
    </xf>
    <xf numFmtId="166" fontId="123" fillId="0" borderId="14" xfId="1" applyNumberFormat="1" applyFont="1" applyBorder="1" applyAlignment="1">
      <alignment horizontal="justify" vertical="top" wrapText="1"/>
    </xf>
    <xf numFmtId="166" fontId="123" fillId="0" borderId="15" xfId="1" applyNumberFormat="1" applyFont="1" applyBorder="1" applyAlignment="1">
      <alignment horizontal="justify" vertical="top" wrapText="1"/>
    </xf>
    <xf numFmtId="0" fontId="120" fillId="0" borderId="1" xfId="1" applyFont="1" applyBorder="1" applyAlignment="1">
      <alignment horizontal="center" vertical="top" wrapText="1"/>
    </xf>
    <xf numFmtId="0" fontId="123" fillId="0" borderId="1" xfId="1" applyFont="1" applyBorder="1" applyAlignment="1">
      <alignment horizontal="center" vertical="top" wrapText="1"/>
    </xf>
    <xf numFmtId="0" fontId="94" fillId="0" borderId="0" xfId="1" applyFont="1"/>
    <xf numFmtId="0" fontId="120" fillId="0" borderId="1" xfId="1" applyFont="1" applyBorder="1" applyAlignment="1">
      <alignment horizontal="center" vertical="center" wrapText="1"/>
    </xf>
    <xf numFmtId="0" fontId="120" fillId="0" borderId="0" xfId="1" applyFont="1" applyBorder="1" applyAlignment="1">
      <alignment horizontal="center" vertical="center" wrapText="1"/>
    </xf>
    <xf numFmtId="0" fontId="120" fillId="0" borderId="0" xfId="1" applyFont="1" applyBorder="1" applyAlignment="1">
      <alignment horizontal="center" vertical="center"/>
    </xf>
    <xf numFmtId="0" fontId="120" fillId="0" borderId="11" xfId="1" applyFont="1" applyBorder="1" applyAlignment="1">
      <alignment horizontal="center" vertical="center"/>
    </xf>
    <xf numFmtId="0" fontId="120" fillId="0" borderId="12" xfId="1" applyFont="1" applyBorder="1" applyAlignment="1">
      <alignment horizontal="center" vertical="center" wrapText="1"/>
    </xf>
    <xf numFmtId="0" fontId="120" fillId="0" borderId="16" xfId="1" applyFont="1" applyBorder="1" applyAlignment="1">
      <alignment horizontal="center" vertical="center" wrapText="1"/>
    </xf>
    <xf numFmtId="0" fontId="120" fillId="0" borderId="17" xfId="1" applyFont="1" applyBorder="1" applyAlignment="1">
      <alignment horizontal="center" vertical="center" wrapText="1"/>
    </xf>
    <xf numFmtId="0" fontId="120" fillId="0" borderId="12" xfId="1" applyFont="1" applyBorder="1" applyAlignment="1">
      <alignment horizontal="left" vertical="center" wrapText="1"/>
    </xf>
    <xf numFmtId="0" fontId="120" fillId="0" borderId="16" xfId="1" applyFont="1" applyBorder="1" applyAlignment="1">
      <alignment horizontal="left" vertical="center" wrapText="1"/>
    </xf>
    <xf numFmtId="0" fontId="120" fillId="0" borderId="17" xfId="1" applyFont="1" applyBorder="1" applyAlignment="1">
      <alignment horizontal="left" vertical="center" wrapText="1"/>
    </xf>
    <xf numFmtId="4" fontId="126" fillId="0" borderId="12" xfId="1" applyNumberFormat="1" applyFont="1" applyBorder="1" applyAlignment="1">
      <alignment horizontal="left" vertical="center" wrapText="1"/>
    </xf>
    <xf numFmtId="4" fontId="126" fillId="0" borderId="16" xfId="1" applyNumberFormat="1" applyFont="1" applyBorder="1" applyAlignment="1">
      <alignment horizontal="left" vertical="center" wrapText="1"/>
    </xf>
    <xf numFmtId="4" fontId="126" fillId="0" borderId="17" xfId="1" applyNumberFormat="1" applyFont="1" applyBorder="1" applyAlignment="1">
      <alignment horizontal="left" vertical="center" wrapText="1"/>
    </xf>
    <xf numFmtId="0" fontId="123" fillId="0" borderId="12" xfId="1" applyFont="1" applyBorder="1" applyAlignment="1">
      <alignment horizontal="left" vertical="center"/>
    </xf>
    <xf numFmtId="0" fontId="123" fillId="0" borderId="16" xfId="1" applyFont="1" applyBorder="1" applyAlignment="1">
      <alignment horizontal="left" vertical="center"/>
    </xf>
    <xf numFmtId="0" fontId="123" fillId="0" borderId="17" xfId="1" applyFont="1" applyBorder="1" applyAlignment="1">
      <alignment horizontal="left" vertical="center"/>
    </xf>
    <xf numFmtId="0" fontId="123" fillId="0" borderId="1" xfId="1" applyFont="1" applyBorder="1" applyAlignment="1">
      <alignment horizontal="left" vertical="top" wrapText="1"/>
    </xf>
    <xf numFmtId="4" fontId="127" fillId="0" borderId="1" xfId="1" applyNumberFormat="1" applyFont="1" applyBorder="1" applyAlignment="1">
      <alignment horizontal="left" vertical="center" wrapText="1"/>
    </xf>
    <xf numFmtId="166" fontId="123" fillId="0" borderId="1" xfId="1" applyNumberFormat="1" applyFont="1" applyBorder="1" applyAlignment="1">
      <alignment horizontal="left" vertical="top" wrapText="1"/>
    </xf>
    <xf numFmtId="0" fontId="123" fillId="0" borderId="12" xfId="1" applyFont="1" applyBorder="1" applyAlignment="1">
      <alignment horizontal="center" vertical="center" wrapText="1"/>
    </xf>
    <xf numFmtId="0" fontId="123" fillId="0" borderId="16" xfId="1" applyFont="1" applyBorder="1" applyAlignment="1">
      <alignment horizontal="center" vertical="center" wrapText="1"/>
    </xf>
    <xf numFmtId="0" fontId="123" fillId="0" borderId="17" xfId="1" applyFont="1" applyBorder="1" applyAlignment="1">
      <alignment horizontal="center" vertical="center" wrapText="1"/>
    </xf>
    <xf numFmtId="166" fontId="120" fillId="0" borderId="12" xfId="1" applyNumberFormat="1" applyFont="1" applyBorder="1" applyAlignment="1">
      <alignment horizontal="left" vertical="top" wrapText="1"/>
    </xf>
    <xf numFmtId="166" fontId="120" fillId="0" borderId="16" xfId="1" applyNumberFormat="1" applyFont="1" applyBorder="1" applyAlignment="1">
      <alignment horizontal="left" vertical="top" wrapText="1"/>
    </xf>
    <xf numFmtId="166" fontId="120" fillId="0" borderId="17" xfId="1" applyNumberFormat="1" applyFont="1" applyBorder="1" applyAlignment="1">
      <alignment horizontal="left" vertical="top" wrapText="1"/>
    </xf>
    <xf numFmtId="0" fontId="124" fillId="0" borderId="1" xfId="1" applyFont="1" applyFill="1" applyBorder="1" applyAlignment="1" applyProtection="1">
      <alignment horizontal="center" vertical="center" wrapText="1"/>
      <protection locked="0"/>
    </xf>
    <xf numFmtId="0" fontId="123" fillId="0" borderId="12" xfId="1" applyFont="1" applyBorder="1" applyAlignment="1">
      <alignment horizontal="left" vertical="top" wrapText="1"/>
    </xf>
    <xf numFmtId="0" fontId="123" fillId="0" borderId="16" xfId="1" applyFont="1" applyBorder="1" applyAlignment="1">
      <alignment horizontal="left" vertical="top" wrapText="1"/>
    </xf>
    <xf numFmtId="0" fontId="123" fillId="0" borderId="17" xfId="1" applyFont="1" applyBorder="1" applyAlignment="1">
      <alignment horizontal="left" vertical="top" wrapText="1"/>
    </xf>
    <xf numFmtId="0" fontId="123" fillId="0" borderId="12" xfId="1" applyFont="1" applyBorder="1" applyAlignment="1">
      <alignment horizontal="center" vertical="top" wrapText="1"/>
    </xf>
    <xf numFmtId="0" fontId="123" fillId="0" borderId="16" xfId="1" applyFont="1" applyBorder="1" applyAlignment="1">
      <alignment horizontal="center" vertical="top" wrapText="1"/>
    </xf>
    <xf numFmtId="0" fontId="123" fillId="0" borderId="17" xfId="1" applyFont="1" applyBorder="1" applyAlignment="1">
      <alignment horizontal="center" vertical="top" wrapText="1"/>
    </xf>
    <xf numFmtId="166" fontId="123" fillId="0" borderId="12" xfId="1" applyNumberFormat="1" applyFont="1" applyBorder="1" applyAlignment="1">
      <alignment horizontal="left" vertical="top" wrapText="1"/>
    </xf>
    <xf numFmtId="166" fontId="123" fillId="0" borderId="16" xfId="1" applyNumberFormat="1" applyFont="1" applyBorder="1" applyAlignment="1">
      <alignment horizontal="left" vertical="top" wrapText="1"/>
    </xf>
    <xf numFmtId="166" fontId="123" fillId="0" borderId="17" xfId="1" applyNumberFormat="1" applyFont="1" applyBorder="1" applyAlignment="1">
      <alignment horizontal="left" vertical="top" wrapText="1"/>
    </xf>
    <xf numFmtId="4" fontId="127" fillId="0" borderId="12" xfId="1" applyNumberFormat="1" applyFont="1" applyBorder="1" applyAlignment="1">
      <alignment horizontal="left" vertical="center" wrapText="1"/>
    </xf>
    <xf numFmtId="4" fontId="127" fillId="0" borderId="16" xfId="1" applyNumberFormat="1" applyFont="1" applyBorder="1" applyAlignment="1">
      <alignment horizontal="left" vertical="center" wrapText="1"/>
    </xf>
    <xf numFmtId="4" fontId="127" fillId="0" borderId="17" xfId="1" applyNumberFormat="1" applyFont="1" applyBorder="1" applyAlignment="1">
      <alignment horizontal="left" vertical="center" wrapText="1"/>
    </xf>
    <xf numFmtId="0" fontId="120" fillId="0" borderId="1" xfId="1" applyFont="1" applyBorder="1" applyAlignment="1">
      <alignment horizontal="left" vertical="center" wrapText="1"/>
    </xf>
    <xf numFmtId="4" fontId="126" fillId="0" borderId="1" xfId="1" applyNumberFormat="1" applyFont="1" applyBorder="1" applyAlignment="1">
      <alignment horizontal="left" vertical="center" wrapText="1"/>
    </xf>
    <xf numFmtId="166" fontId="120" fillId="0" borderId="1" xfId="1" applyNumberFormat="1" applyFont="1" applyBorder="1" applyAlignment="1">
      <alignment horizontal="left" vertical="top" wrapText="1"/>
    </xf>
    <xf numFmtId="0" fontId="120" fillId="0" borderId="13" xfId="1" applyFont="1" applyBorder="1" applyAlignment="1">
      <alignment horizontal="center" vertical="center" wrapText="1"/>
    </xf>
    <xf numFmtId="0" fontId="120" fillId="0" borderId="14" xfId="1" applyFont="1" applyBorder="1" applyAlignment="1">
      <alignment horizontal="center" vertical="center" wrapText="1"/>
    </xf>
    <xf numFmtId="0" fontId="120" fillId="0" borderId="15" xfId="1" applyFont="1" applyBorder="1" applyAlignment="1">
      <alignment horizontal="center" vertical="center" wrapText="1"/>
    </xf>
    <xf numFmtId="0" fontId="120" fillId="0" borderId="1" xfId="1" applyFont="1" applyBorder="1" applyAlignment="1">
      <alignment horizontal="left" vertical="top" wrapText="1"/>
    </xf>
    <xf numFmtId="0" fontId="127" fillId="0" borderId="1" xfId="1" applyFont="1" applyBorder="1" applyAlignment="1">
      <alignment horizontal="left" vertical="top" wrapText="1"/>
    </xf>
    <xf numFmtId="49" fontId="127" fillId="0" borderId="1" xfId="1" applyNumberFormat="1" applyFont="1" applyBorder="1" applyAlignment="1">
      <alignment horizontal="center" vertical="top" wrapText="1"/>
    </xf>
    <xf numFmtId="0" fontId="123" fillId="3" borderId="1" xfId="1" applyFont="1" applyFill="1" applyBorder="1" applyAlignment="1">
      <alignment horizontal="left" vertical="top" wrapText="1"/>
    </xf>
    <xf numFmtId="0" fontId="126" fillId="0" borderId="1" xfId="1" applyFont="1" applyBorder="1" applyAlignment="1">
      <alignment horizontal="center" vertical="center" wrapText="1"/>
    </xf>
    <xf numFmtId="49" fontId="126" fillId="0" borderId="1" xfId="1" applyNumberFormat="1" applyFont="1" applyBorder="1" applyAlignment="1">
      <alignment horizontal="center" vertical="top" wrapText="1"/>
    </xf>
    <xf numFmtId="49" fontId="126" fillId="0" borderId="12" xfId="1" applyNumberFormat="1" applyFont="1" applyBorder="1" applyAlignment="1">
      <alignment horizontal="center" vertical="top" wrapText="1"/>
    </xf>
    <xf numFmtId="0" fontId="126" fillId="0" borderId="1" xfId="1" applyFont="1" applyBorder="1" applyAlignment="1">
      <alignment horizontal="left" vertical="top" wrapText="1"/>
    </xf>
    <xf numFmtId="0" fontId="126" fillId="0" borderId="12" xfId="1" applyFont="1" applyBorder="1" applyAlignment="1">
      <alignment horizontal="left" vertical="top" wrapText="1"/>
    </xf>
    <xf numFmtId="0" fontId="119" fillId="0" borderId="1" xfId="1" applyFont="1" applyBorder="1" applyAlignment="1">
      <alignment horizontal="left" vertical="center" wrapText="1"/>
    </xf>
    <xf numFmtId="0" fontId="119" fillId="0" borderId="12" xfId="1" applyFont="1" applyBorder="1" applyAlignment="1">
      <alignment horizontal="left" vertical="center" wrapText="1"/>
    </xf>
    <xf numFmtId="0" fontId="120" fillId="0" borderId="0" xfId="1" applyFont="1" applyAlignment="1">
      <alignment horizontal="center" vertical="center" wrapText="1"/>
    </xf>
    <xf numFmtId="49" fontId="127" fillId="0" borderId="1" xfId="1" applyNumberFormat="1" applyFont="1" applyBorder="1" applyAlignment="1">
      <alignment horizontal="center" vertical="center" wrapText="1"/>
    </xf>
    <xf numFmtId="0" fontId="125" fillId="0" borderId="1" xfId="1" applyFont="1" applyBorder="1" applyAlignment="1" applyProtection="1">
      <alignment horizontal="left" vertical="top" wrapText="1"/>
      <protection locked="0"/>
    </xf>
    <xf numFmtId="0" fontId="128" fillId="0" borderId="1" xfId="1" applyFont="1" applyFill="1" applyBorder="1" applyAlignment="1">
      <alignment horizontal="left" vertical="top" wrapText="1"/>
    </xf>
    <xf numFmtId="0" fontId="128" fillId="3" borderId="12" xfId="1" applyFont="1" applyFill="1" applyBorder="1" applyAlignment="1">
      <alignment horizontal="left" vertical="top" wrapText="1"/>
    </xf>
    <xf numFmtId="0" fontId="128" fillId="3" borderId="16" xfId="1" applyFont="1" applyFill="1" applyBorder="1" applyAlignment="1">
      <alignment horizontal="left" vertical="top" wrapText="1"/>
    </xf>
    <xf numFmtId="0" fontId="128" fillId="3" borderId="17" xfId="1" applyFont="1" applyFill="1" applyBorder="1" applyAlignment="1">
      <alignment horizontal="left" vertical="top" wrapText="1"/>
    </xf>
    <xf numFmtId="0" fontId="124" fillId="0" borderId="1" xfId="1" applyFont="1" applyBorder="1" applyAlignment="1" applyProtection="1">
      <alignment horizontal="center" vertical="center" wrapText="1"/>
      <protection locked="0"/>
    </xf>
    <xf numFmtId="0" fontId="124" fillId="0" borderId="1" xfId="1" applyFont="1" applyBorder="1" applyAlignment="1" applyProtection="1">
      <alignment horizontal="left" vertical="center" wrapText="1"/>
      <protection locked="0"/>
    </xf>
    <xf numFmtId="49" fontId="127" fillId="0" borderId="12" xfId="1" applyNumberFormat="1" applyFont="1" applyBorder="1" applyAlignment="1">
      <alignment horizontal="center" vertical="top" wrapText="1"/>
    </xf>
    <xf numFmtId="49" fontId="127" fillId="0" borderId="16" xfId="1" applyNumberFormat="1" applyFont="1" applyBorder="1" applyAlignment="1">
      <alignment horizontal="center" vertical="top" wrapText="1"/>
    </xf>
    <xf numFmtId="49" fontId="127" fillId="0" borderId="17" xfId="1" applyNumberFormat="1" applyFont="1" applyBorder="1" applyAlignment="1">
      <alignment horizontal="center" vertical="top" wrapText="1"/>
    </xf>
    <xf numFmtId="0" fontId="125" fillId="0" borderId="12" xfId="1" applyFont="1" applyBorder="1" applyAlignment="1" applyProtection="1">
      <alignment horizontal="left" vertical="top" wrapText="1"/>
      <protection locked="0"/>
    </xf>
    <xf numFmtId="0" fontId="125" fillId="0" borderId="16" xfId="1" applyFont="1" applyBorder="1" applyAlignment="1" applyProtection="1">
      <alignment horizontal="left" vertical="top" wrapText="1"/>
      <protection locked="0"/>
    </xf>
    <xf numFmtId="0" fontId="125" fillId="0" borderId="17" xfId="1" applyFont="1" applyBorder="1" applyAlignment="1" applyProtection="1">
      <alignment horizontal="left" vertical="top" wrapText="1"/>
      <protection locked="0"/>
    </xf>
    <xf numFmtId="0" fontId="128" fillId="0" borderId="1" xfId="1" applyFont="1" applyBorder="1" applyAlignment="1">
      <alignment horizontal="left" vertical="top" wrapText="1"/>
    </xf>
    <xf numFmtId="0" fontId="124" fillId="0" borderId="12" xfId="1" applyFont="1" applyBorder="1" applyAlignment="1" applyProtection="1">
      <alignment horizontal="left" vertical="top" wrapText="1"/>
      <protection locked="0"/>
    </xf>
    <xf numFmtId="0" fontId="124" fillId="0" borderId="16" xfId="1" applyFont="1" applyBorder="1" applyAlignment="1" applyProtection="1">
      <alignment horizontal="left" vertical="top" wrapText="1"/>
      <protection locked="0"/>
    </xf>
    <xf numFmtId="0" fontId="124" fillId="0" borderId="17" xfId="1" applyFont="1" applyBorder="1" applyAlignment="1" applyProtection="1">
      <alignment horizontal="left" vertical="top" wrapText="1"/>
      <protection locked="0"/>
    </xf>
    <xf numFmtId="0" fontId="123" fillId="3" borderId="12" xfId="1" applyFont="1" applyFill="1" applyBorder="1" applyAlignment="1">
      <alignment horizontal="left" vertical="center"/>
    </xf>
    <xf numFmtId="0" fontId="123" fillId="3" borderId="16" xfId="1" applyFont="1" applyFill="1" applyBorder="1" applyAlignment="1">
      <alignment horizontal="left" vertical="center"/>
    </xf>
    <xf numFmtId="0" fontId="123" fillId="3" borderId="17" xfId="1" applyFont="1" applyFill="1" applyBorder="1" applyAlignment="1">
      <alignment horizontal="left" vertical="center"/>
    </xf>
    <xf numFmtId="0" fontId="120" fillId="0" borderId="1" xfId="1" applyFont="1" applyBorder="1" applyAlignment="1">
      <alignment horizontal="left" vertical="center"/>
    </xf>
    <xf numFmtId="0" fontId="123" fillId="0" borderId="1" xfId="1" applyFont="1" applyFill="1" applyBorder="1" applyAlignment="1">
      <alignment horizontal="left" vertical="top" wrapText="1"/>
    </xf>
    <xf numFmtId="0" fontId="123" fillId="3" borderId="1" xfId="1" applyFont="1" applyFill="1" applyBorder="1" applyAlignment="1">
      <alignment horizontal="left" vertical="center"/>
    </xf>
    <xf numFmtId="49" fontId="123" fillId="0" borderId="12" xfId="881" applyNumberFormat="1" applyFont="1" applyBorder="1" applyAlignment="1">
      <alignment horizontal="center" vertical="top" wrapText="1"/>
    </xf>
    <xf numFmtId="49" fontId="123" fillId="0" borderId="16" xfId="881" applyNumberFormat="1" applyFont="1" applyBorder="1" applyAlignment="1">
      <alignment horizontal="center" vertical="top" wrapText="1"/>
    </xf>
    <xf numFmtId="49" fontId="123" fillId="0" borderId="17" xfId="881" applyNumberFormat="1" applyFont="1" applyBorder="1" applyAlignment="1">
      <alignment horizontal="center" vertical="top" wrapText="1"/>
    </xf>
    <xf numFmtId="0" fontId="123" fillId="0" borderId="12" xfId="881" applyFont="1" applyBorder="1" applyAlignment="1">
      <alignment horizontal="left" vertical="top" wrapText="1"/>
    </xf>
    <xf numFmtId="0" fontId="123" fillId="0" borderId="16" xfId="881" applyFont="1" applyBorder="1" applyAlignment="1">
      <alignment horizontal="left" vertical="top" wrapText="1"/>
    </xf>
    <xf numFmtId="0" fontId="123" fillId="0" borderId="17" xfId="881" applyFont="1" applyBorder="1" applyAlignment="1">
      <alignment horizontal="left" vertical="top" wrapText="1"/>
    </xf>
    <xf numFmtId="4" fontId="123" fillId="0" borderId="12" xfId="881" applyNumberFormat="1" applyFont="1" applyBorder="1" applyAlignment="1">
      <alignment horizontal="left" vertical="top" wrapText="1"/>
    </xf>
    <xf numFmtId="4" fontId="123" fillId="0" borderId="16" xfId="881" applyNumberFormat="1" applyFont="1" applyBorder="1" applyAlignment="1">
      <alignment horizontal="left" vertical="top" wrapText="1"/>
    </xf>
    <xf numFmtId="4" fontId="123" fillId="0" borderId="17" xfId="881" applyNumberFormat="1" applyFont="1" applyBorder="1" applyAlignment="1">
      <alignment horizontal="left" vertical="top" wrapText="1"/>
    </xf>
    <xf numFmtId="0" fontId="123" fillId="0" borderId="12" xfId="882" applyFont="1" applyBorder="1" applyAlignment="1">
      <alignment horizontal="left" vertical="top" wrapText="1"/>
    </xf>
    <xf numFmtId="0" fontId="123" fillId="0" borderId="16" xfId="882" applyFont="1" applyBorder="1" applyAlignment="1">
      <alignment horizontal="left" vertical="top" wrapText="1"/>
    </xf>
    <xf numFmtId="0" fontId="123" fillId="0" borderId="17" xfId="882" applyFont="1" applyBorder="1" applyAlignment="1">
      <alignment horizontal="left" vertical="top" wrapText="1"/>
    </xf>
    <xf numFmtId="0" fontId="123" fillId="0" borderId="12" xfId="881" applyFont="1" applyFill="1" applyBorder="1" applyAlignment="1">
      <alignment horizontal="left" vertical="top" wrapText="1"/>
    </xf>
    <xf numFmtId="0" fontId="123" fillId="0" borderId="16" xfId="881" applyFont="1" applyFill="1" applyBorder="1" applyAlignment="1">
      <alignment horizontal="left" vertical="top" wrapText="1"/>
    </xf>
    <xf numFmtId="0" fontId="123" fillId="0" borderId="17" xfId="881" applyFont="1" applyFill="1" applyBorder="1" applyAlignment="1">
      <alignment horizontal="left" vertical="top" wrapText="1"/>
    </xf>
    <xf numFmtId="49" fontId="120" fillId="0" borderId="12" xfId="881" applyNumberFormat="1" applyFont="1" applyBorder="1" applyAlignment="1">
      <alignment horizontal="center" vertical="top" wrapText="1"/>
    </xf>
    <xf numFmtId="49" fontId="120" fillId="0" borderId="16" xfId="881" applyNumberFormat="1" applyFont="1" applyBorder="1" applyAlignment="1">
      <alignment horizontal="center" vertical="top" wrapText="1"/>
    </xf>
    <xf numFmtId="49" fontId="120" fillId="0" borderId="17" xfId="881" applyNumberFormat="1" applyFont="1" applyBorder="1" applyAlignment="1">
      <alignment horizontal="center" vertical="top" wrapText="1"/>
    </xf>
    <xf numFmtId="0" fontId="120" fillId="0" borderId="12" xfId="881" applyFont="1" applyFill="1" applyBorder="1" applyAlignment="1">
      <alignment horizontal="left" vertical="top" wrapText="1"/>
    </xf>
    <xf numFmtId="0" fontId="120" fillId="0" borderId="16" xfId="881" applyFont="1" applyFill="1" applyBorder="1" applyAlignment="1">
      <alignment horizontal="left" vertical="top" wrapText="1"/>
    </xf>
    <xf numFmtId="0" fontId="120" fillId="0" borderId="17" xfId="881" applyFont="1" applyFill="1" applyBorder="1" applyAlignment="1">
      <alignment horizontal="left" vertical="top" wrapText="1"/>
    </xf>
    <xf numFmtId="4" fontId="120" fillId="0" borderId="12" xfId="881" applyNumberFormat="1" applyFont="1" applyBorder="1" applyAlignment="1">
      <alignment horizontal="left" vertical="center" wrapText="1"/>
    </xf>
    <xf numFmtId="4" fontId="120" fillId="0" borderId="16" xfId="881" applyNumberFormat="1" applyFont="1" applyBorder="1" applyAlignment="1">
      <alignment horizontal="left" vertical="center" wrapText="1"/>
    </xf>
    <xf numFmtId="4" fontId="120" fillId="0" borderId="17" xfId="881" applyNumberFormat="1" applyFont="1" applyBorder="1" applyAlignment="1">
      <alignment horizontal="left" vertical="center" wrapText="1"/>
    </xf>
    <xf numFmtId="0" fontId="123" fillId="0" borderId="1" xfId="881" applyFont="1" applyFill="1" applyBorder="1" applyAlignment="1">
      <alignment horizontal="left" vertical="top" wrapText="1"/>
    </xf>
    <xf numFmtId="49" fontId="123" fillId="0" borderId="1" xfId="881" applyNumberFormat="1" applyFont="1" applyBorder="1" applyAlignment="1">
      <alignment horizontal="center" vertical="top" wrapText="1"/>
    </xf>
    <xf numFmtId="0" fontId="123" fillId="0" borderId="1" xfId="882" applyFont="1" applyFill="1" applyBorder="1" applyAlignment="1">
      <alignment horizontal="left" vertical="top" wrapText="1"/>
    </xf>
    <xf numFmtId="0" fontId="123" fillId="0" borderId="1" xfId="882" applyFont="1" applyBorder="1" applyAlignment="1">
      <alignment horizontal="left" vertical="top" wrapText="1"/>
    </xf>
    <xf numFmtId="4" fontId="123" fillId="0" borderId="1" xfId="881" applyNumberFormat="1" applyFont="1" applyBorder="1" applyAlignment="1">
      <alignment horizontal="left" vertical="top" wrapText="1"/>
    </xf>
    <xf numFmtId="0" fontId="120" fillId="0" borderId="12" xfId="881" applyFont="1" applyBorder="1" applyAlignment="1">
      <alignment horizontal="center" vertical="top" wrapText="1"/>
    </xf>
    <xf numFmtId="0" fontId="120" fillId="0" borderId="16" xfId="881" applyFont="1" applyBorder="1" applyAlignment="1">
      <alignment horizontal="center" vertical="top" wrapText="1"/>
    </xf>
    <xf numFmtId="0" fontId="120" fillId="0" borderId="17" xfId="881" applyFont="1" applyBorder="1" applyAlignment="1">
      <alignment horizontal="center" vertical="top" wrapText="1"/>
    </xf>
    <xf numFmtId="4" fontId="120" fillId="0" borderId="1" xfId="881" applyNumberFormat="1" applyFont="1" applyFill="1" applyBorder="1" applyAlignment="1">
      <alignment horizontal="left" vertical="center" wrapText="1"/>
    </xf>
    <xf numFmtId="0" fontId="120" fillId="0" borderId="20" xfId="881" applyFont="1" applyBorder="1" applyAlignment="1">
      <alignment horizontal="center" vertical="top" wrapText="1"/>
    </xf>
    <xf numFmtId="0" fontId="120" fillId="0" borderId="22" xfId="881" applyFont="1" applyBorder="1" applyAlignment="1">
      <alignment horizontal="center" vertical="top" wrapText="1"/>
    </xf>
    <xf numFmtId="0" fontId="120" fillId="0" borderId="21" xfId="881" applyFont="1" applyBorder="1" applyAlignment="1">
      <alignment horizontal="left" vertical="center" wrapText="1"/>
    </xf>
    <xf numFmtId="0" fontId="120" fillId="0" borderId="20" xfId="881" applyFont="1" applyBorder="1" applyAlignment="1">
      <alignment horizontal="left" vertical="center" wrapText="1"/>
    </xf>
    <xf numFmtId="4" fontId="120" fillId="0" borderId="21" xfId="881" applyNumberFormat="1" applyFont="1" applyBorder="1" applyAlignment="1">
      <alignment horizontal="left" vertical="center" wrapText="1"/>
    </xf>
    <xf numFmtId="4" fontId="120" fillId="0" borderId="20" xfId="881" applyNumberFormat="1" applyFont="1" applyBorder="1" applyAlignment="1">
      <alignment horizontal="left" vertical="center" wrapText="1"/>
    </xf>
    <xf numFmtId="0" fontId="120" fillId="0" borderId="1" xfId="881" applyFont="1" applyBorder="1" applyAlignment="1">
      <alignment horizontal="center" vertical="center" wrapText="1"/>
    </xf>
    <xf numFmtId="4" fontId="120" fillId="0" borderId="1" xfId="881" applyNumberFormat="1" applyFont="1" applyBorder="1" applyAlignment="1">
      <alignment horizontal="left" vertical="center" wrapText="1"/>
    </xf>
    <xf numFmtId="0" fontId="120" fillId="0" borderId="1" xfId="881" applyFont="1" applyBorder="1" applyAlignment="1">
      <alignment horizontal="center" vertical="top" wrapText="1"/>
    </xf>
    <xf numFmtId="0" fontId="120" fillId="0" borderId="1" xfId="881" applyFont="1" applyBorder="1" applyAlignment="1">
      <alignment horizontal="left" vertical="center" wrapText="1"/>
    </xf>
    <xf numFmtId="0" fontId="120" fillId="0" borderId="12" xfId="881" applyFont="1" applyFill="1" applyBorder="1" applyAlignment="1">
      <alignment horizontal="center" vertical="top" wrapText="1"/>
    </xf>
    <xf numFmtId="0" fontId="120" fillId="0" borderId="16" xfId="881" applyFont="1" applyFill="1" applyBorder="1" applyAlignment="1">
      <alignment horizontal="center" vertical="top" wrapText="1"/>
    </xf>
    <xf numFmtId="0" fontId="120" fillId="0" borderId="17" xfId="881" applyFont="1" applyFill="1" applyBorder="1" applyAlignment="1">
      <alignment horizontal="center" vertical="top" wrapText="1"/>
    </xf>
    <xf numFmtId="0" fontId="120" fillId="0" borderId="12" xfId="881" applyFont="1" applyFill="1" applyBorder="1" applyAlignment="1">
      <alignment horizontal="left" vertical="center" wrapText="1"/>
    </xf>
    <xf numFmtId="0" fontId="120" fillId="0" borderId="16" xfId="881" applyFont="1" applyFill="1" applyBorder="1" applyAlignment="1">
      <alignment horizontal="left" vertical="center" wrapText="1"/>
    </xf>
    <xf numFmtId="0" fontId="120" fillId="0" borderId="17" xfId="881" applyFont="1" applyFill="1" applyBorder="1" applyAlignment="1">
      <alignment horizontal="left" vertical="center" wrapText="1"/>
    </xf>
    <xf numFmtId="0" fontId="123" fillId="0" borderId="12" xfId="881" applyFont="1" applyBorder="1" applyAlignment="1">
      <alignment horizontal="center" vertical="top" wrapText="1"/>
    </xf>
    <xf numFmtId="0" fontId="123" fillId="0" borderId="16" xfId="881" applyFont="1" applyBorder="1" applyAlignment="1">
      <alignment horizontal="center" vertical="top" wrapText="1"/>
    </xf>
    <xf numFmtId="0" fontId="123" fillId="0" borderId="17" xfId="881" applyFont="1" applyBorder="1" applyAlignment="1">
      <alignment horizontal="center" vertical="top" wrapText="1"/>
    </xf>
    <xf numFmtId="0" fontId="120" fillId="0" borderId="12" xfId="881" applyFont="1" applyBorder="1" applyAlignment="1">
      <alignment horizontal="left" vertical="center" wrapText="1"/>
    </xf>
    <xf numFmtId="0" fontId="120" fillId="0" borderId="16" xfId="881" applyFont="1" applyBorder="1" applyAlignment="1">
      <alignment horizontal="left" vertical="center" wrapText="1"/>
    </xf>
    <xf numFmtId="0" fontId="120" fillId="0" borderId="17" xfId="881" applyFont="1" applyBorder="1" applyAlignment="1">
      <alignment horizontal="left" vertical="center" wrapText="1"/>
    </xf>
    <xf numFmtId="0" fontId="120" fillId="0" borderId="0" xfId="881" applyFont="1" applyAlignment="1">
      <alignment horizontal="center" vertical="center"/>
    </xf>
    <xf numFmtId="0" fontId="120" fillId="0" borderId="0" xfId="882" applyFont="1" applyAlignment="1">
      <alignment horizontal="center" vertical="center"/>
    </xf>
    <xf numFmtId="0" fontId="120" fillId="0" borderId="11" xfId="882" applyFont="1" applyBorder="1" applyAlignment="1">
      <alignment horizontal="center" vertical="center"/>
    </xf>
    <xf numFmtId="0" fontId="123" fillId="0" borderId="1" xfId="881" applyFont="1" applyBorder="1" applyAlignment="1">
      <alignment horizontal="left" vertical="top" wrapText="1"/>
    </xf>
    <xf numFmtId="0" fontId="120" fillId="0" borderId="1" xfId="881" applyFont="1" applyFill="1" applyBorder="1" applyAlignment="1">
      <alignment horizontal="center" vertical="center" wrapText="1"/>
    </xf>
    <xf numFmtId="16" fontId="120" fillId="0" borderId="1" xfId="881" applyNumberFormat="1" applyFont="1" applyBorder="1" applyAlignment="1">
      <alignment horizontal="center" vertical="top" wrapText="1"/>
    </xf>
    <xf numFmtId="0" fontId="120" fillId="0" borderId="1" xfId="881" applyFont="1" applyBorder="1" applyAlignment="1">
      <alignment horizontal="left" vertical="top" wrapText="1"/>
    </xf>
    <xf numFmtId="0" fontId="120" fillId="0" borderId="12" xfId="881" applyFont="1" applyBorder="1" applyAlignment="1">
      <alignment horizontal="left" vertical="top" wrapText="1"/>
    </xf>
    <xf numFmtId="0" fontId="120" fillId="0" borderId="16" xfId="881" applyFont="1" applyBorder="1" applyAlignment="1">
      <alignment horizontal="left" vertical="top" wrapText="1"/>
    </xf>
    <xf numFmtId="0" fontId="120" fillId="0" borderId="17" xfId="881" applyFont="1" applyBorder="1" applyAlignment="1">
      <alignment horizontal="left" vertical="top" wrapText="1"/>
    </xf>
    <xf numFmtId="4" fontId="123" fillId="0" borderId="12" xfId="881" applyNumberFormat="1" applyFont="1" applyBorder="1" applyAlignment="1">
      <alignment horizontal="left" vertical="center" wrapText="1"/>
    </xf>
    <xf numFmtId="4" fontId="123" fillId="0" borderId="16" xfId="881" applyNumberFormat="1" applyFont="1" applyBorder="1" applyAlignment="1">
      <alignment horizontal="left" vertical="center" wrapText="1"/>
    </xf>
    <xf numFmtId="4" fontId="123" fillId="0" borderId="17" xfId="881" applyNumberFormat="1" applyFont="1" applyBorder="1" applyAlignment="1">
      <alignment horizontal="left" vertical="center" wrapText="1"/>
    </xf>
    <xf numFmtId="49" fontId="120" fillId="0" borderId="1" xfId="881" applyNumberFormat="1" applyFont="1" applyBorder="1" applyAlignment="1">
      <alignment horizontal="center" vertical="center" wrapText="1"/>
    </xf>
    <xf numFmtId="4" fontId="123" fillId="0" borderId="1" xfId="881" applyNumberFormat="1" applyFont="1" applyBorder="1" applyAlignment="1">
      <alignment horizontal="left" vertical="center" wrapText="1"/>
    </xf>
    <xf numFmtId="49" fontId="123" fillId="0" borderId="1" xfId="881" applyNumberFormat="1" applyFont="1" applyBorder="1" applyAlignment="1">
      <alignment horizontal="center" vertical="center" wrapText="1"/>
    </xf>
    <xf numFmtId="0" fontId="123" fillId="0" borderId="12" xfId="1" applyFont="1" applyFill="1" applyBorder="1" applyAlignment="1" applyProtection="1">
      <alignment horizontal="left" vertical="top" wrapText="1"/>
      <protection locked="0"/>
    </xf>
    <xf numFmtId="0" fontId="123" fillId="0" borderId="16" xfId="1" applyFont="1" applyFill="1" applyBorder="1" applyAlignment="1" applyProtection="1">
      <alignment horizontal="left" vertical="top" wrapText="1"/>
      <protection locked="0"/>
    </xf>
    <xf numFmtId="0" fontId="123" fillId="0" borderId="17" xfId="1" applyFont="1" applyFill="1" applyBorder="1" applyAlignment="1" applyProtection="1">
      <alignment horizontal="left" vertical="top" wrapText="1"/>
      <protection locked="0"/>
    </xf>
    <xf numFmtId="0" fontId="123" fillId="0" borderId="12" xfId="1" applyFont="1" applyBorder="1" applyAlignment="1" applyProtection="1">
      <alignment horizontal="left" vertical="top" wrapText="1"/>
      <protection locked="0"/>
    </xf>
    <xf numFmtId="0" fontId="123" fillId="0" borderId="16" xfId="1" applyFont="1" applyBorder="1" applyAlignment="1" applyProtection="1">
      <alignment horizontal="left" vertical="top" wrapText="1"/>
      <protection locked="0"/>
    </xf>
    <xf numFmtId="0" fontId="123" fillId="0" borderId="17" xfId="1" applyFont="1" applyBorder="1" applyAlignment="1" applyProtection="1">
      <alignment horizontal="left" vertical="top" wrapText="1"/>
      <protection locked="0"/>
    </xf>
    <xf numFmtId="0" fontId="123" fillId="0" borderId="1" xfId="1" applyFont="1" applyBorder="1" applyAlignment="1" applyProtection="1">
      <alignment horizontal="left" vertical="top" wrapText="1"/>
      <protection locked="0"/>
    </xf>
    <xf numFmtId="0" fontId="125" fillId="0" borderId="1" xfId="1" applyFont="1" applyBorder="1" applyAlignment="1" applyProtection="1">
      <alignment horizontal="left" vertical="center" wrapText="1"/>
      <protection locked="0"/>
    </xf>
    <xf numFmtId="0" fontId="129" fillId="0" borderId="12" xfId="1" applyFont="1" applyFill="1" applyBorder="1" applyAlignment="1" applyProtection="1">
      <alignment horizontal="left" vertical="top" wrapText="1"/>
      <protection locked="0"/>
    </xf>
    <xf numFmtId="0" fontId="129" fillId="0" borderId="16" xfId="1" applyFont="1" applyFill="1" applyBorder="1" applyAlignment="1" applyProtection="1">
      <alignment horizontal="left" vertical="top" wrapText="1"/>
      <protection locked="0"/>
    </xf>
    <xf numFmtId="0" fontId="129" fillId="0" borderId="17" xfId="1" applyFont="1" applyFill="1" applyBorder="1" applyAlignment="1" applyProtection="1">
      <alignment horizontal="left" vertical="top" wrapText="1"/>
      <protection locked="0"/>
    </xf>
    <xf numFmtId="4" fontId="123" fillId="0" borderId="12" xfId="881" applyNumberFormat="1" applyFont="1" applyFill="1" applyBorder="1" applyAlignment="1">
      <alignment horizontal="left" vertical="top" wrapText="1"/>
    </xf>
    <xf numFmtId="4" fontId="123" fillId="0" borderId="16" xfId="881" applyNumberFormat="1" applyFont="1" applyFill="1" applyBorder="1" applyAlignment="1">
      <alignment horizontal="left" vertical="top" wrapText="1"/>
    </xf>
    <xf numFmtId="4" fontId="123" fillId="0" borderId="17" xfId="881" applyNumberFormat="1" applyFont="1" applyFill="1" applyBorder="1" applyAlignment="1">
      <alignment horizontal="left" vertical="top" wrapText="1"/>
    </xf>
    <xf numFmtId="0" fontId="123" fillId="0" borderId="1" xfId="881" applyFont="1" applyBorder="1" applyAlignment="1">
      <alignment horizontal="left" vertical="center" wrapText="1"/>
    </xf>
    <xf numFmtId="4" fontId="123" fillId="0" borderId="1" xfId="881" applyNumberFormat="1" applyFont="1" applyBorder="1" applyAlignment="1">
      <alignment horizontal="center" vertical="center" wrapText="1"/>
    </xf>
    <xf numFmtId="166" fontId="125" fillId="3" borderId="12" xfId="821" applyNumberFormat="1" applyFont="1" applyFill="1" applyBorder="1" applyAlignment="1">
      <alignment horizontal="left" vertical="top" wrapText="1"/>
    </xf>
    <xf numFmtId="166" fontId="125" fillId="3" borderId="17" xfId="821" applyNumberFormat="1" applyFont="1" applyFill="1" applyBorder="1" applyAlignment="1">
      <alignment horizontal="left" vertical="top" wrapText="1"/>
    </xf>
    <xf numFmtId="0" fontId="130" fillId="3" borderId="1" xfId="1" applyFont="1" applyFill="1" applyBorder="1" applyAlignment="1">
      <alignment horizontal="center" vertical="center"/>
    </xf>
    <xf numFmtId="0" fontId="130" fillId="3" borderId="1" xfId="1" applyFont="1" applyFill="1" applyBorder="1" applyAlignment="1">
      <alignment horizontal="left" vertical="center" wrapText="1"/>
    </xf>
    <xf numFmtId="0" fontId="120" fillId="3" borderId="12" xfId="821" applyFont="1" applyFill="1" applyBorder="1" applyAlignment="1">
      <alignment horizontal="left"/>
    </xf>
    <xf numFmtId="0" fontId="120" fillId="3" borderId="16" xfId="821" applyFont="1" applyFill="1" applyBorder="1" applyAlignment="1">
      <alignment horizontal="left"/>
    </xf>
    <xf numFmtId="0" fontId="120" fillId="3" borderId="17" xfId="821" applyFont="1" applyFill="1" applyBorder="1" applyAlignment="1">
      <alignment horizontal="left"/>
    </xf>
    <xf numFmtId="0" fontId="120" fillId="3" borderId="12" xfId="821" applyFont="1" applyFill="1" applyBorder="1" applyAlignment="1"/>
    <xf numFmtId="0" fontId="120" fillId="3" borderId="16" xfId="821" applyFont="1" applyFill="1" applyBorder="1" applyAlignment="1"/>
    <xf numFmtId="0" fontId="120" fillId="3" borderId="17" xfId="821" applyFont="1" applyFill="1" applyBorder="1" applyAlignment="1"/>
    <xf numFmtId="167" fontId="123" fillId="3" borderId="1" xfId="1" applyNumberFormat="1" applyFont="1" applyFill="1" applyBorder="1" applyAlignment="1">
      <alignment horizontal="center" vertical="center" wrapText="1"/>
    </xf>
    <xf numFmtId="49" fontId="125" fillId="3" borderId="1" xfId="821" applyNumberFormat="1" applyFont="1" applyFill="1" applyBorder="1" applyAlignment="1">
      <alignment horizontal="center" vertical="center" wrapText="1"/>
    </xf>
    <xf numFmtId="0" fontId="120" fillId="3" borderId="1" xfId="1" applyFont="1" applyFill="1" applyBorder="1" applyAlignment="1">
      <alignment horizontal="left" vertical="center" wrapText="1"/>
    </xf>
    <xf numFmtId="166" fontId="124" fillId="3" borderId="12" xfId="821" applyNumberFormat="1" applyFont="1" applyFill="1" applyBorder="1" applyAlignment="1">
      <alignment horizontal="left" vertical="center" wrapText="1"/>
    </xf>
    <xf numFmtId="166" fontId="124" fillId="3" borderId="16" xfId="821" applyNumberFormat="1" applyFont="1" applyFill="1" applyBorder="1" applyAlignment="1">
      <alignment horizontal="left" vertical="center" wrapText="1"/>
    </xf>
    <xf numFmtId="166" fontId="124" fillId="3" borderId="17" xfId="821" applyNumberFormat="1" applyFont="1" applyFill="1" applyBorder="1" applyAlignment="1">
      <alignment horizontal="left" vertical="center" wrapText="1"/>
    </xf>
    <xf numFmtId="0" fontId="120" fillId="3" borderId="12" xfId="821" applyFont="1" applyFill="1" applyBorder="1" applyAlignment="1">
      <alignment vertical="center" wrapText="1"/>
    </xf>
    <xf numFmtId="0" fontId="120" fillId="3" borderId="16" xfId="821" applyFont="1" applyFill="1" applyBorder="1" applyAlignment="1">
      <alignment vertical="center" wrapText="1"/>
    </xf>
    <xf numFmtId="0" fontId="120" fillId="3" borderId="17" xfId="821" applyFont="1" applyFill="1" applyBorder="1" applyAlignment="1">
      <alignment vertical="center" wrapText="1"/>
    </xf>
    <xf numFmtId="0" fontId="120" fillId="3" borderId="1" xfId="1" applyFont="1" applyFill="1" applyBorder="1" applyAlignment="1">
      <alignment horizontal="center" vertical="center"/>
    </xf>
    <xf numFmtId="166" fontId="125" fillId="3" borderId="1" xfId="821" applyNumberFormat="1" applyFont="1" applyFill="1" applyBorder="1" applyAlignment="1">
      <alignment horizontal="justify" vertical="top" wrapText="1"/>
    </xf>
    <xf numFmtId="0" fontId="130" fillId="0" borderId="1" xfId="1" applyFont="1" applyFill="1" applyBorder="1" applyAlignment="1">
      <alignment horizontal="center" vertical="center" wrapText="1"/>
    </xf>
    <xf numFmtId="0" fontId="123" fillId="3" borderId="1" xfId="1" applyFont="1" applyFill="1" applyBorder="1" applyAlignment="1">
      <alignment horizontal="justify" vertical="top" wrapText="1"/>
    </xf>
    <xf numFmtId="49" fontId="125" fillId="3" borderId="12" xfId="821" applyNumberFormat="1" applyFont="1" applyFill="1" applyBorder="1" applyAlignment="1">
      <alignment horizontal="center" vertical="top" wrapText="1"/>
    </xf>
    <xf numFmtId="49" fontId="125" fillId="3" borderId="16" xfId="821" applyNumberFormat="1" applyFont="1" applyFill="1" applyBorder="1" applyAlignment="1">
      <alignment horizontal="center" vertical="top" wrapText="1"/>
    </xf>
    <xf numFmtId="49" fontId="125" fillId="3" borderId="17" xfId="821" applyNumberFormat="1" applyFont="1" applyFill="1" applyBorder="1" applyAlignment="1">
      <alignment horizontal="center" vertical="top" wrapText="1"/>
    </xf>
    <xf numFmtId="0" fontId="123" fillId="3" borderId="12" xfId="1" applyFont="1" applyFill="1" applyBorder="1" applyAlignment="1">
      <alignment horizontal="left" vertical="top" wrapText="1"/>
    </xf>
    <xf numFmtId="0" fontId="123" fillId="3" borderId="16" xfId="1" applyFont="1" applyFill="1" applyBorder="1" applyAlignment="1">
      <alignment horizontal="left" vertical="top" wrapText="1"/>
    </xf>
    <xf numFmtId="0" fontId="123" fillId="3" borderId="17" xfId="1" applyFont="1" applyFill="1" applyBorder="1" applyAlignment="1">
      <alignment horizontal="left" vertical="top" wrapText="1"/>
    </xf>
    <xf numFmtId="166" fontId="125" fillId="3" borderId="16" xfId="821" applyNumberFormat="1" applyFont="1" applyFill="1" applyBorder="1" applyAlignment="1">
      <alignment horizontal="left" vertical="top" wrapText="1"/>
    </xf>
    <xf numFmtId="0" fontId="123" fillId="3" borderId="12" xfId="821" applyFont="1" applyFill="1" applyBorder="1" applyAlignment="1">
      <alignment vertical="top" wrapText="1"/>
    </xf>
    <xf numFmtId="0" fontId="123" fillId="3" borderId="16" xfId="821" applyFont="1" applyFill="1" applyBorder="1" applyAlignment="1">
      <alignment vertical="top" wrapText="1"/>
    </xf>
    <xf numFmtId="0" fontId="123" fillId="3" borderId="17" xfId="821" applyFont="1" applyFill="1" applyBorder="1" applyAlignment="1">
      <alignment vertical="top" wrapText="1"/>
    </xf>
    <xf numFmtId="49" fontId="125" fillId="3" borderId="12" xfId="821" applyNumberFormat="1" applyFont="1" applyFill="1" applyBorder="1" applyAlignment="1">
      <alignment vertical="top" wrapText="1"/>
    </xf>
    <xf numFmtId="49" fontId="125" fillId="3" borderId="16" xfId="821" applyNumberFormat="1" applyFont="1" applyFill="1" applyBorder="1" applyAlignment="1">
      <alignment vertical="top" wrapText="1"/>
    </xf>
    <xf numFmtId="49" fontId="125" fillId="3" borderId="17" xfId="821" applyNumberFormat="1" applyFont="1" applyFill="1" applyBorder="1" applyAlignment="1">
      <alignment vertical="top" wrapText="1"/>
    </xf>
    <xf numFmtId="49" fontId="125" fillId="3" borderId="1" xfId="821" applyNumberFormat="1" applyFont="1" applyFill="1" applyBorder="1" applyAlignment="1">
      <alignment horizontal="center" vertical="top" wrapText="1"/>
    </xf>
    <xf numFmtId="0" fontId="123" fillId="0" borderId="12" xfId="821" applyFont="1" applyFill="1" applyBorder="1" applyAlignment="1">
      <alignment vertical="top" wrapText="1"/>
    </xf>
    <xf numFmtId="0" fontId="123" fillId="0" borderId="16" xfId="821" applyFont="1" applyFill="1" applyBorder="1" applyAlignment="1">
      <alignment vertical="top" wrapText="1"/>
    </xf>
    <xf numFmtId="0" fontId="123" fillId="0" borderId="17" xfId="821" applyFont="1" applyFill="1" applyBorder="1" applyAlignment="1">
      <alignment vertical="top" wrapText="1"/>
    </xf>
    <xf numFmtId="167" fontId="123" fillId="3" borderId="12" xfId="1" applyNumberFormat="1" applyFont="1" applyFill="1" applyBorder="1" applyAlignment="1">
      <alignment vertical="center" wrapText="1"/>
    </xf>
    <xf numFmtId="167" fontId="123" fillId="3" borderId="16" xfId="1" applyNumberFormat="1" applyFont="1" applyFill="1" applyBorder="1" applyAlignment="1">
      <alignment vertical="center" wrapText="1"/>
    </xf>
    <xf numFmtId="167" fontId="123" fillId="3" borderId="17" xfId="1" applyNumberFormat="1" applyFont="1" applyFill="1" applyBorder="1" applyAlignment="1">
      <alignment vertical="center" wrapText="1"/>
    </xf>
    <xf numFmtId="0" fontId="124" fillId="3" borderId="1" xfId="821" applyFont="1" applyFill="1" applyBorder="1" applyAlignment="1">
      <alignment horizontal="center" vertical="center" wrapText="1"/>
    </xf>
    <xf numFmtId="49" fontId="124" fillId="3" borderId="1" xfId="821" applyNumberFormat="1" applyFont="1" applyFill="1" applyBorder="1" applyAlignment="1">
      <alignment horizontal="center" vertical="top" wrapText="1"/>
    </xf>
    <xf numFmtId="0" fontId="124" fillId="3" borderId="1" xfId="821" applyFont="1" applyFill="1" applyBorder="1" applyAlignment="1">
      <alignment horizontal="left" vertical="top" wrapText="1"/>
    </xf>
    <xf numFmtId="0" fontId="124" fillId="3" borderId="12" xfId="821" applyFont="1" applyFill="1" applyBorder="1" applyAlignment="1">
      <alignment horizontal="left" vertical="center" wrapText="1"/>
    </xf>
    <xf numFmtId="0" fontId="124" fillId="3" borderId="16" xfId="821" applyFont="1" applyFill="1" applyBorder="1" applyAlignment="1">
      <alignment horizontal="left" vertical="center" wrapText="1"/>
    </xf>
    <xf numFmtId="0" fontId="124" fillId="3" borderId="17" xfId="821" applyFont="1" applyFill="1" applyBorder="1" applyAlignment="1">
      <alignment horizontal="left" vertical="center" wrapText="1"/>
    </xf>
    <xf numFmtId="166" fontId="124" fillId="3" borderId="12" xfId="821" applyNumberFormat="1" applyFont="1" applyFill="1" applyBorder="1" applyAlignment="1">
      <alignment vertical="top" wrapText="1"/>
    </xf>
    <xf numFmtId="166" fontId="124" fillId="3" borderId="16" xfId="821" applyNumberFormat="1" applyFont="1" applyFill="1" applyBorder="1" applyAlignment="1">
      <alignment vertical="top" wrapText="1"/>
    </xf>
    <xf numFmtId="166" fontId="124" fillId="3" borderId="17" xfId="821" applyNumberFormat="1" applyFont="1" applyFill="1" applyBorder="1" applyAlignment="1">
      <alignment vertical="top" wrapText="1"/>
    </xf>
    <xf numFmtId="0" fontId="125" fillId="3" borderId="12" xfId="821" applyFont="1" applyFill="1" applyBorder="1" applyAlignment="1">
      <alignment vertical="top" wrapText="1"/>
    </xf>
    <xf numFmtId="0" fontId="125" fillId="3" borderId="16" xfId="821" applyFont="1" applyFill="1" applyBorder="1" applyAlignment="1">
      <alignment vertical="top" wrapText="1"/>
    </xf>
    <xf numFmtId="0" fontId="125" fillId="3" borderId="17" xfId="821" applyFont="1" applyFill="1" applyBorder="1" applyAlignment="1">
      <alignment vertical="top" wrapText="1"/>
    </xf>
    <xf numFmtId="0" fontId="125" fillId="3" borderId="1" xfId="821" applyFont="1" applyFill="1" applyBorder="1" applyAlignment="1">
      <alignment horizontal="left" vertical="top" wrapText="1"/>
    </xf>
    <xf numFmtId="0" fontId="125" fillId="3" borderId="1" xfId="821" applyFont="1" applyFill="1" applyBorder="1" applyAlignment="1">
      <alignment vertical="top" wrapText="1"/>
    </xf>
    <xf numFmtId="166" fontId="125" fillId="3" borderId="1" xfId="821" applyNumberFormat="1" applyFont="1" applyFill="1" applyBorder="1" applyAlignment="1">
      <alignment horizontal="left" vertical="top" wrapText="1"/>
    </xf>
    <xf numFmtId="0" fontId="124" fillId="3" borderId="1" xfId="821" applyFont="1" applyFill="1" applyBorder="1" applyAlignment="1">
      <alignment horizontal="left" vertical="center" wrapText="1"/>
    </xf>
    <xf numFmtId="0" fontId="123" fillId="3" borderId="1" xfId="821" applyFont="1" applyFill="1" applyBorder="1" applyAlignment="1">
      <alignment vertical="top" wrapText="1"/>
    </xf>
    <xf numFmtId="1" fontId="120" fillId="0" borderId="0" xfId="902" applyNumberFormat="1" applyFont="1" applyFill="1" applyAlignment="1">
      <alignment horizontal="center" vertical="center" wrapText="1"/>
    </xf>
    <xf numFmtId="0" fontId="120" fillId="0" borderId="0" xfId="902" applyFont="1" applyFill="1" applyAlignment="1">
      <alignment horizontal="center" vertical="center" wrapText="1"/>
    </xf>
    <xf numFmtId="0" fontId="125" fillId="3" borderId="1" xfId="821" applyFont="1" applyFill="1" applyBorder="1" applyAlignment="1">
      <alignment horizontal="center" vertical="center" wrapText="1"/>
    </xf>
    <xf numFmtId="167" fontId="125" fillId="3" borderId="1" xfId="821" applyNumberFormat="1" applyFont="1" applyFill="1" applyBorder="1" applyAlignment="1">
      <alignment horizontal="left" vertical="top" wrapText="1"/>
    </xf>
    <xf numFmtId="167" fontId="125" fillId="3" borderId="1" xfId="821" applyNumberFormat="1" applyFont="1" applyFill="1" applyBorder="1" applyAlignment="1">
      <alignment horizontal="justify" vertical="top" wrapText="1"/>
    </xf>
    <xf numFmtId="0" fontId="123" fillId="0" borderId="12" xfId="1" applyFont="1" applyBorder="1" applyAlignment="1">
      <alignment horizontal="left" vertical="center" wrapText="1"/>
    </xf>
    <xf numFmtId="0" fontId="123" fillId="0" borderId="16" xfId="1" applyFont="1" applyBorder="1" applyAlignment="1">
      <alignment horizontal="left" vertical="center" wrapText="1"/>
    </xf>
    <xf numFmtId="0" fontId="123" fillId="0" borderId="17" xfId="1" applyFont="1" applyBorder="1" applyAlignment="1">
      <alignment horizontal="left" vertical="center" wrapText="1"/>
    </xf>
    <xf numFmtId="167" fontId="123" fillId="0" borderId="12" xfId="1" applyNumberFormat="1" applyFont="1" applyBorder="1" applyAlignment="1">
      <alignment horizontal="left" vertical="center" wrapText="1"/>
    </xf>
    <xf numFmtId="167" fontId="123" fillId="0" borderId="16" xfId="1" applyNumberFormat="1" applyFont="1" applyBorder="1" applyAlignment="1">
      <alignment horizontal="left" vertical="center" wrapText="1"/>
    </xf>
    <xf numFmtId="167" fontId="123" fillId="0" borderId="17" xfId="1" applyNumberFormat="1" applyFont="1" applyBorder="1" applyAlignment="1">
      <alignment horizontal="left" vertical="center" wrapText="1"/>
    </xf>
    <xf numFmtId="2" fontId="120" fillId="0" borderId="12" xfId="1" applyNumberFormat="1" applyFont="1" applyBorder="1" applyAlignment="1">
      <alignment horizontal="center" vertical="center" wrapText="1"/>
    </xf>
    <xf numFmtId="2" fontId="120" fillId="0" borderId="16" xfId="1" applyNumberFormat="1" applyFont="1" applyBorder="1" applyAlignment="1">
      <alignment horizontal="center" vertical="center" wrapText="1"/>
    </xf>
    <xf numFmtId="2" fontId="120" fillId="0" borderId="17" xfId="1" applyNumberFormat="1" applyFont="1" applyBorder="1" applyAlignment="1">
      <alignment horizontal="center" vertical="center" wrapText="1"/>
    </xf>
    <xf numFmtId="2" fontId="120" fillId="0" borderId="12" xfId="1" applyNumberFormat="1" applyFont="1" applyBorder="1" applyAlignment="1">
      <alignment horizontal="left" vertical="center" wrapText="1"/>
    </xf>
    <xf numFmtId="2" fontId="120" fillId="0" borderId="16" xfId="1" applyNumberFormat="1" applyFont="1" applyBorder="1" applyAlignment="1">
      <alignment horizontal="left" vertical="center" wrapText="1"/>
    </xf>
    <xf numFmtId="2" fontId="120" fillId="0" borderId="17" xfId="1" applyNumberFormat="1" applyFont="1" applyBorder="1" applyAlignment="1">
      <alignment horizontal="left" vertical="center" wrapText="1"/>
    </xf>
    <xf numFmtId="167" fontId="131" fillId="0" borderId="12" xfId="1" applyNumberFormat="1" applyFont="1" applyBorder="1" applyAlignment="1">
      <alignment horizontal="left" vertical="center" wrapText="1"/>
    </xf>
    <xf numFmtId="167" fontId="131" fillId="0" borderId="16" xfId="1" applyNumberFormat="1" applyFont="1" applyBorder="1" applyAlignment="1">
      <alignment horizontal="left" vertical="center" wrapText="1"/>
    </xf>
    <xf numFmtId="167" fontId="131" fillId="0" borderId="17" xfId="1" applyNumberFormat="1" applyFont="1" applyBorder="1" applyAlignment="1">
      <alignment horizontal="left" vertical="center" wrapText="1"/>
    </xf>
    <xf numFmtId="167" fontId="120" fillId="0" borderId="12" xfId="1" applyNumberFormat="1" applyFont="1" applyBorder="1" applyAlignment="1">
      <alignment horizontal="left" vertical="center" wrapText="1"/>
    </xf>
    <xf numFmtId="167" fontId="120" fillId="0" borderId="16" xfId="1" applyNumberFormat="1" applyFont="1" applyBorder="1" applyAlignment="1">
      <alignment horizontal="left" vertical="center" wrapText="1"/>
    </xf>
    <xf numFmtId="167" fontId="120" fillId="0" borderId="17" xfId="1" applyNumberFormat="1" applyFont="1" applyBorder="1" applyAlignment="1">
      <alignment horizontal="left" vertical="center" wrapText="1"/>
    </xf>
    <xf numFmtId="49" fontId="120" fillId="0" borderId="1" xfId="1" applyNumberFormat="1" applyFont="1" applyBorder="1" applyAlignment="1">
      <alignment horizontal="center" vertical="center" wrapText="1"/>
    </xf>
    <xf numFmtId="49" fontId="120" fillId="0" borderId="1" xfId="1" applyNumberFormat="1" applyFont="1" applyBorder="1" applyAlignment="1">
      <alignment horizontal="left" vertical="center" wrapText="1"/>
    </xf>
    <xf numFmtId="49" fontId="120" fillId="0" borderId="1" xfId="1" applyNumberFormat="1" applyFont="1" applyBorder="1" applyAlignment="1">
      <alignment horizontal="center" vertical="top" wrapText="1"/>
    </xf>
    <xf numFmtId="167" fontId="131" fillId="0" borderId="1" xfId="1" applyNumberFormat="1" applyFont="1" applyBorder="1" applyAlignment="1">
      <alignment horizontal="left" vertical="top" wrapText="1"/>
    </xf>
    <xf numFmtId="0" fontId="124" fillId="0" borderId="1" xfId="1" applyFont="1" applyBorder="1" applyAlignment="1" applyProtection="1">
      <alignment horizontal="left" vertical="top" wrapText="1"/>
      <protection locked="0"/>
    </xf>
    <xf numFmtId="49" fontId="120" fillId="0" borderId="12" xfId="1" applyNumberFormat="1" applyFont="1" applyBorder="1" applyAlignment="1">
      <alignment horizontal="left" vertical="center" wrapText="1"/>
    </xf>
    <xf numFmtId="49" fontId="120" fillId="0" borderId="16" xfId="1" applyNumberFormat="1" applyFont="1" applyBorder="1" applyAlignment="1">
      <alignment horizontal="left" vertical="center" wrapText="1"/>
    </xf>
    <xf numFmtId="49" fontId="125" fillId="0" borderId="12" xfId="1" applyNumberFormat="1" applyFont="1" applyBorder="1" applyAlignment="1" applyProtection="1">
      <alignment horizontal="center" vertical="top" wrapText="1"/>
      <protection locked="0"/>
    </xf>
    <xf numFmtId="49" fontId="125" fillId="0" borderId="16" xfId="1" applyNumberFormat="1" applyFont="1" applyBorder="1" applyAlignment="1" applyProtection="1">
      <alignment horizontal="center" vertical="top" wrapText="1"/>
      <protection locked="0"/>
    </xf>
    <xf numFmtId="4" fontId="123" fillId="0" borderId="12" xfId="1" applyNumberFormat="1" applyFont="1" applyBorder="1" applyAlignment="1" applyProtection="1">
      <alignment horizontal="left" vertical="top" wrapText="1"/>
      <protection locked="0"/>
    </xf>
    <xf numFmtId="4" fontId="123" fillId="0" borderId="16" xfId="1" applyNumberFormat="1" applyFont="1" applyBorder="1" applyAlignment="1" applyProtection="1">
      <alignment horizontal="left" vertical="top" wrapText="1"/>
      <protection locked="0"/>
    </xf>
    <xf numFmtId="0" fontId="123" fillId="0" borderId="12" xfId="1" applyFont="1" applyFill="1" applyBorder="1" applyAlignment="1">
      <alignment horizontal="left" vertical="top" wrapText="1"/>
    </xf>
    <xf numFmtId="0" fontId="123" fillId="0" borderId="16" xfId="1" applyFont="1" applyFill="1" applyBorder="1" applyAlignment="1">
      <alignment horizontal="left" vertical="top" wrapText="1"/>
    </xf>
    <xf numFmtId="0" fontId="120" fillId="0" borderId="0" xfId="1" applyFont="1" applyAlignment="1">
      <alignment horizontal="center" wrapText="1"/>
    </xf>
    <xf numFmtId="0" fontId="120" fillId="0" borderId="11" xfId="1" applyFont="1" applyBorder="1" applyAlignment="1">
      <alignment horizontal="center" vertical="center" wrapText="1"/>
    </xf>
    <xf numFmtId="4" fontId="123" fillId="0" borderId="17" xfId="1" applyNumberFormat="1" applyFont="1" applyBorder="1" applyAlignment="1" applyProtection="1">
      <alignment horizontal="left" vertical="top" wrapText="1"/>
      <protection locked="0"/>
    </xf>
    <xf numFmtId="49" fontId="123" fillId="0" borderId="12" xfId="1" applyNumberFormat="1" applyFont="1" applyBorder="1" applyAlignment="1">
      <alignment horizontal="center" vertical="top" wrapText="1"/>
    </xf>
    <xf numFmtId="49" fontId="123" fillId="0" borderId="16" xfId="1" applyNumberFormat="1" applyFont="1" applyBorder="1" applyAlignment="1">
      <alignment horizontal="center" vertical="top" wrapText="1"/>
    </xf>
    <xf numFmtId="49" fontId="123" fillId="0" borderId="17" xfId="1" applyNumberFormat="1" applyFont="1" applyBorder="1" applyAlignment="1">
      <alignment horizontal="center" vertical="top" wrapText="1"/>
    </xf>
    <xf numFmtId="49" fontId="125" fillId="0" borderId="17" xfId="1" applyNumberFormat="1" applyFont="1" applyBorder="1" applyAlignment="1" applyProtection="1">
      <alignment horizontal="center" vertical="top" wrapText="1"/>
      <protection locked="0"/>
    </xf>
    <xf numFmtId="2" fontId="123" fillId="0" borderId="12" xfId="1" applyNumberFormat="1" applyFont="1" applyBorder="1" applyAlignment="1">
      <alignment horizontal="left" vertical="top" wrapText="1"/>
    </xf>
    <xf numFmtId="2" fontId="123" fillId="0" borderId="17" xfId="1" applyNumberFormat="1" applyFont="1" applyBorder="1" applyAlignment="1">
      <alignment horizontal="left" vertical="top" wrapText="1"/>
    </xf>
    <xf numFmtId="167" fontId="123" fillId="0" borderId="12" xfId="1" applyNumberFormat="1" applyFont="1" applyBorder="1" applyAlignment="1">
      <alignment horizontal="center" vertical="center" wrapText="1"/>
    </xf>
    <xf numFmtId="167" fontId="123" fillId="0" borderId="17" xfId="1" applyNumberFormat="1" applyFont="1" applyBorder="1" applyAlignment="1">
      <alignment horizontal="center" vertical="center" wrapText="1"/>
    </xf>
    <xf numFmtId="0" fontId="123" fillId="0" borderId="17" xfId="1" applyFont="1" applyFill="1" applyBorder="1" applyAlignment="1">
      <alignment horizontal="left" vertical="top" wrapText="1"/>
    </xf>
    <xf numFmtId="49" fontId="124" fillId="0" borderId="1" xfId="1" applyNumberFormat="1" applyFont="1" applyBorder="1" applyAlignment="1" applyProtection="1">
      <alignment horizontal="center" vertical="top" wrapText="1"/>
      <protection locked="0"/>
    </xf>
    <xf numFmtId="166" fontId="130" fillId="3" borderId="1" xfId="1" applyNumberFormat="1" applyFont="1" applyFill="1" applyBorder="1" applyAlignment="1">
      <alignment horizontal="center" vertical="center" wrapText="1"/>
    </xf>
    <xf numFmtId="166" fontId="128" fillId="3" borderId="1" xfId="1" applyNumberFormat="1" applyFont="1" applyFill="1" applyBorder="1" applyAlignment="1">
      <alignment horizontal="center" vertical="center" wrapText="1"/>
    </xf>
    <xf numFmtId="0" fontId="128" fillId="3" borderId="1" xfId="1" applyFont="1" applyFill="1" applyBorder="1" applyAlignment="1">
      <alignment horizontal="center"/>
    </xf>
    <xf numFmtId="166" fontId="130" fillId="3" borderId="1" xfId="1" applyNumberFormat="1" applyFont="1" applyFill="1" applyBorder="1" applyAlignment="1">
      <alignment vertical="center" wrapText="1"/>
    </xf>
    <xf numFmtId="166" fontId="130" fillId="3" borderId="1" xfId="1" applyNumberFormat="1" applyFont="1" applyFill="1" applyBorder="1" applyAlignment="1">
      <alignment horizontal="left" vertical="center"/>
    </xf>
    <xf numFmtId="166" fontId="130" fillId="3" borderId="1" xfId="1" applyNumberFormat="1" applyFont="1" applyFill="1" applyBorder="1" applyAlignment="1">
      <alignment horizontal="left"/>
    </xf>
    <xf numFmtId="166" fontId="130" fillId="3" borderId="1" xfId="1" applyNumberFormat="1" applyFont="1" applyFill="1" applyBorder="1" applyAlignment="1">
      <alignment vertical="center"/>
    </xf>
    <xf numFmtId="166" fontId="130" fillId="3" borderId="1" xfId="1" applyNumberFormat="1" applyFont="1" applyFill="1" applyBorder="1" applyAlignment="1">
      <alignment horizontal="left" vertical="center" wrapText="1"/>
    </xf>
    <xf numFmtId="166" fontId="128" fillId="3" borderId="1" xfId="1" applyNumberFormat="1" applyFont="1" applyFill="1" applyBorder="1" applyAlignment="1">
      <alignment horizontal="center" vertical="center"/>
    </xf>
    <xf numFmtId="166" fontId="128" fillId="3" borderId="1" xfId="1" applyNumberFormat="1" applyFont="1" applyFill="1" applyBorder="1" applyAlignment="1">
      <alignment vertical="center" wrapText="1"/>
    </xf>
    <xf numFmtId="166" fontId="128" fillId="3" borderId="1" xfId="1" applyNumberFormat="1" applyFont="1" applyFill="1" applyBorder="1" applyAlignment="1">
      <alignment horizontal="left" vertical="top" wrapText="1"/>
    </xf>
    <xf numFmtId="166" fontId="128" fillId="3" borderId="1" xfId="1" applyNumberFormat="1" applyFont="1" applyFill="1" applyBorder="1" applyAlignment="1">
      <alignment horizontal="left" vertical="center" wrapText="1"/>
    </xf>
    <xf numFmtId="1" fontId="120" fillId="3" borderId="0" xfId="1" applyNumberFormat="1" applyFont="1" applyFill="1" applyBorder="1" applyAlignment="1">
      <alignment horizontal="center" vertical="center" wrapText="1"/>
    </xf>
    <xf numFmtId="0" fontId="130" fillId="3" borderId="0" xfId="1" applyFont="1" applyFill="1" applyAlignment="1">
      <alignment horizontal="center" vertical="center" wrapText="1"/>
    </xf>
    <xf numFmtId="0" fontId="120" fillId="3" borderId="0" xfId="902" applyFont="1" applyFill="1" applyAlignment="1">
      <alignment horizontal="center" vertical="center" wrapText="1"/>
    </xf>
    <xf numFmtId="0" fontId="130" fillId="3" borderId="1" xfId="1" applyFont="1" applyFill="1" applyBorder="1" applyAlignment="1">
      <alignment horizontal="center" vertical="center" wrapText="1"/>
    </xf>
    <xf numFmtId="0" fontId="128" fillId="3" borderId="1" xfId="1280" applyFont="1" applyFill="1" applyBorder="1"/>
    <xf numFmtId="0" fontId="130" fillId="3" borderId="1" xfId="1280" applyFont="1" applyFill="1" applyBorder="1" applyAlignment="1">
      <alignment horizontal="left" vertical="center" wrapText="1"/>
    </xf>
    <xf numFmtId="43" fontId="130" fillId="3" borderId="12" xfId="1280" applyNumberFormat="1" applyFont="1" applyFill="1" applyBorder="1" applyAlignment="1">
      <alignment horizontal="left" vertical="center"/>
    </xf>
    <xf numFmtId="43" fontId="130" fillId="3" borderId="16" xfId="1280" applyNumberFormat="1" applyFont="1" applyFill="1" applyBorder="1" applyAlignment="1">
      <alignment horizontal="left" vertical="center"/>
    </xf>
    <xf numFmtId="43" fontId="130" fillId="3" borderId="17" xfId="1280" applyNumberFormat="1" applyFont="1" applyFill="1" applyBorder="1" applyAlignment="1">
      <alignment horizontal="left" vertical="center"/>
    </xf>
    <xf numFmtId="0" fontId="130" fillId="3" borderId="12" xfId="1280" applyFont="1" applyFill="1" applyBorder="1" applyAlignment="1">
      <alignment horizontal="left" vertical="center"/>
    </xf>
    <xf numFmtId="0" fontId="130" fillId="3" borderId="16" xfId="1280" applyFont="1" applyFill="1" applyBorder="1" applyAlignment="1">
      <alignment horizontal="left" vertical="center"/>
    </xf>
    <xf numFmtId="0" fontId="130" fillId="3" borderId="17" xfId="1280" applyFont="1" applyFill="1" applyBorder="1" applyAlignment="1">
      <alignment horizontal="left" vertical="center"/>
    </xf>
    <xf numFmtId="0" fontId="130" fillId="3" borderId="1" xfId="1280" applyFont="1" applyFill="1" applyBorder="1" applyAlignment="1">
      <alignment horizontal="center" vertical="center" wrapText="1"/>
    </xf>
    <xf numFmtId="0" fontId="130" fillId="3" borderId="12" xfId="1280" applyFont="1" applyFill="1" applyBorder="1" applyAlignment="1">
      <alignment horizontal="center" vertical="center"/>
    </xf>
    <xf numFmtId="0" fontId="130" fillId="3" borderId="16" xfId="1280" applyFont="1" applyFill="1" applyBorder="1" applyAlignment="1">
      <alignment horizontal="center" vertical="center"/>
    </xf>
    <xf numFmtId="0" fontId="130" fillId="3" borderId="17" xfId="1280" applyFont="1" applyFill="1" applyBorder="1" applyAlignment="1">
      <alignment horizontal="center" vertical="center"/>
    </xf>
    <xf numFmtId="0" fontId="126" fillId="3" borderId="12" xfId="1280" applyFont="1" applyFill="1" applyBorder="1" applyAlignment="1">
      <alignment horizontal="left" vertical="center" wrapText="1"/>
    </xf>
    <xf numFmtId="0" fontId="126" fillId="3" borderId="16" xfId="1280" applyFont="1" applyFill="1" applyBorder="1" applyAlignment="1">
      <alignment horizontal="left" vertical="center" wrapText="1"/>
    </xf>
    <xf numFmtId="0" fontId="126" fillId="3" borderId="17" xfId="1280" applyFont="1" applyFill="1" applyBorder="1" applyAlignment="1">
      <alignment horizontal="left" vertical="center" wrapText="1"/>
    </xf>
    <xf numFmtId="0" fontId="128" fillId="3" borderId="12" xfId="1280" applyFont="1" applyFill="1" applyBorder="1" applyAlignment="1">
      <alignment horizontal="center" vertical="center"/>
    </xf>
    <xf numFmtId="0" fontId="128" fillId="3" borderId="16" xfId="1280" applyFont="1" applyFill="1" applyBorder="1" applyAlignment="1">
      <alignment horizontal="center" vertical="center"/>
    </xf>
    <xf numFmtId="0" fontId="128" fillId="3" borderId="17" xfId="1280" applyFont="1" applyFill="1" applyBorder="1" applyAlignment="1">
      <alignment horizontal="center" vertical="center"/>
    </xf>
    <xf numFmtId="0" fontId="130" fillId="3" borderId="12" xfId="1280" applyFont="1" applyFill="1" applyBorder="1" applyAlignment="1">
      <alignment horizontal="left" vertical="center" wrapText="1"/>
    </xf>
    <xf numFmtId="0" fontId="130" fillId="3" borderId="16" xfId="1280" applyFont="1" applyFill="1" applyBorder="1" applyAlignment="1">
      <alignment horizontal="left" vertical="center" wrapText="1"/>
    </xf>
    <xf numFmtId="0" fontId="130" fillId="3" borderId="17" xfId="1280" applyFont="1" applyFill="1" applyBorder="1" applyAlignment="1">
      <alignment horizontal="left" vertical="center" wrapText="1"/>
    </xf>
    <xf numFmtId="43" fontId="130" fillId="0" borderId="12" xfId="1280" applyNumberFormat="1" applyFont="1" applyFill="1" applyBorder="1" applyAlignment="1">
      <alignment horizontal="left" vertical="top" wrapText="1"/>
    </xf>
    <xf numFmtId="43" fontId="130" fillId="0" borderId="16" xfId="1280" applyNumberFormat="1" applyFont="1" applyFill="1" applyBorder="1" applyAlignment="1">
      <alignment horizontal="left" vertical="top" wrapText="1"/>
    </xf>
    <xf numFmtId="43" fontId="130" fillId="0" borderId="17" xfId="1280" applyNumberFormat="1" applyFont="1" applyFill="1" applyBorder="1" applyAlignment="1">
      <alignment horizontal="left" vertical="top" wrapText="1"/>
    </xf>
    <xf numFmtId="167" fontId="130" fillId="3" borderId="12" xfId="1" applyNumberFormat="1" applyFont="1" applyFill="1" applyBorder="1" applyAlignment="1">
      <alignment horizontal="left" vertical="top" wrapText="1"/>
    </xf>
    <xf numFmtId="167" fontId="130" fillId="3" borderId="16" xfId="1" applyNumberFormat="1" applyFont="1" applyFill="1" applyBorder="1" applyAlignment="1">
      <alignment horizontal="left" vertical="top" wrapText="1"/>
    </xf>
    <xf numFmtId="167" fontId="130" fillId="3" borderId="17" xfId="1" applyNumberFormat="1" applyFont="1" applyFill="1" applyBorder="1" applyAlignment="1">
      <alignment horizontal="left" vertical="top" wrapText="1"/>
    </xf>
    <xf numFmtId="0" fontId="128" fillId="0" borderId="1" xfId="1280" applyFont="1" applyFill="1" applyBorder="1"/>
    <xf numFmtId="0" fontId="128" fillId="3" borderId="12" xfId="1280" applyFont="1" applyFill="1" applyBorder="1" applyAlignment="1">
      <alignment horizontal="center"/>
    </xf>
    <xf numFmtId="0" fontId="128" fillId="3" borderId="16" xfId="1280" applyFont="1" applyFill="1" applyBorder="1" applyAlignment="1">
      <alignment horizontal="center"/>
    </xf>
    <xf numFmtId="0" fontId="128" fillId="3" borderId="17" xfId="1280" applyFont="1" applyFill="1" applyBorder="1" applyAlignment="1">
      <alignment horizontal="center"/>
    </xf>
    <xf numFmtId="0" fontId="128" fillId="3" borderId="1" xfId="1280" applyFont="1" applyFill="1" applyBorder="1" applyAlignment="1">
      <alignment horizontal="center" vertical="center"/>
    </xf>
    <xf numFmtId="0" fontId="128" fillId="0" borderId="1" xfId="1280" applyFont="1" applyFill="1" applyBorder="1" applyAlignment="1">
      <alignment horizontal="left" vertical="center" wrapText="1"/>
    </xf>
    <xf numFmtId="43" fontId="128" fillId="0" borderId="1" xfId="1280" applyNumberFormat="1" applyFont="1" applyFill="1" applyBorder="1" applyAlignment="1">
      <alignment horizontal="left" vertical="top" wrapText="1"/>
    </xf>
    <xf numFmtId="166" fontId="128" fillId="3" borderId="1" xfId="1280" applyNumberFormat="1" applyFont="1" applyFill="1" applyBorder="1" applyAlignment="1">
      <alignment horizontal="left" vertical="top" wrapText="1"/>
    </xf>
    <xf numFmtId="0" fontId="130" fillId="3" borderId="0" xfId="1280" applyFont="1" applyFill="1" applyAlignment="1">
      <alignment horizontal="center" vertical="center" wrapText="1"/>
    </xf>
    <xf numFmtId="0" fontId="130" fillId="3" borderId="0" xfId="1280" applyFont="1" applyFill="1" applyBorder="1" applyAlignment="1">
      <alignment horizontal="center" vertical="center"/>
    </xf>
    <xf numFmtId="0" fontId="130" fillId="3" borderId="1" xfId="1280" applyFont="1" applyFill="1" applyBorder="1" applyAlignment="1">
      <alignment horizontal="center" vertical="center"/>
    </xf>
    <xf numFmtId="0" fontId="126" fillId="0" borderId="1" xfId="1280" applyFont="1" applyFill="1" applyBorder="1" applyAlignment="1">
      <alignment horizontal="left" vertical="center" wrapText="1"/>
    </xf>
    <xf numFmtId="43" fontId="130" fillId="3" borderId="1" xfId="1280" applyNumberFormat="1" applyFont="1" applyFill="1" applyBorder="1" applyAlignment="1">
      <alignment horizontal="left" vertical="center" wrapText="1"/>
    </xf>
    <xf numFmtId="166" fontId="130" fillId="3" borderId="1" xfId="1280" applyNumberFormat="1" applyFont="1" applyFill="1" applyBorder="1" applyAlignment="1">
      <alignment horizontal="left" vertical="center" wrapText="1"/>
    </xf>
    <xf numFmtId="166" fontId="128" fillId="0" borderId="12" xfId="1278" applyNumberFormat="1" applyFont="1" applyFill="1" applyBorder="1" applyAlignment="1">
      <alignment horizontal="left" vertical="top" wrapText="1"/>
    </xf>
    <xf numFmtId="166" fontId="128" fillId="0" borderId="17" xfId="1278" applyNumberFormat="1" applyFont="1" applyFill="1" applyBorder="1" applyAlignment="1">
      <alignment horizontal="left" vertical="top" wrapText="1"/>
    </xf>
    <xf numFmtId="167" fontId="128" fillId="0" borderId="12" xfId="1278" applyNumberFormat="1" applyFont="1" applyFill="1" applyBorder="1" applyAlignment="1">
      <alignment horizontal="left" vertical="top" wrapText="1"/>
    </xf>
    <xf numFmtId="167" fontId="128" fillId="0" borderId="17" xfId="1278" applyNumberFormat="1" applyFont="1" applyFill="1" applyBorder="1" applyAlignment="1">
      <alignment horizontal="left" vertical="top" wrapText="1"/>
    </xf>
    <xf numFmtId="0" fontId="128" fillId="0" borderId="12" xfId="1278" applyFont="1" applyFill="1" applyBorder="1" applyAlignment="1">
      <alignment horizontal="left" vertical="top" wrapText="1"/>
    </xf>
    <xf numFmtId="0" fontId="128" fillId="0" borderId="16" xfId="1278" applyFont="1" applyFill="1" applyBorder="1" applyAlignment="1">
      <alignment horizontal="left" vertical="top" wrapText="1"/>
    </xf>
    <xf numFmtId="0" fontId="128" fillId="0" borderId="17" xfId="1278" applyFont="1" applyFill="1" applyBorder="1" applyAlignment="1">
      <alignment horizontal="left" vertical="top" wrapText="1"/>
    </xf>
    <xf numFmtId="49" fontId="128" fillId="0" borderId="12" xfId="1278" applyNumberFormat="1" applyFont="1" applyFill="1" applyBorder="1" applyAlignment="1">
      <alignment horizontal="center" vertical="top"/>
    </xf>
    <xf numFmtId="49" fontId="128" fillId="0" borderId="16" xfId="1278" applyNumberFormat="1" applyFont="1" applyFill="1" applyBorder="1" applyAlignment="1">
      <alignment horizontal="center" vertical="top"/>
    </xf>
    <xf numFmtId="49" fontId="128" fillId="0" borderId="17" xfId="1278" applyNumberFormat="1" applyFont="1" applyFill="1" applyBorder="1" applyAlignment="1">
      <alignment horizontal="center" vertical="top"/>
    </xf>
    <xf numFmtId="167" fontId="128" fillId="0" borderId="16" xfId="1278" applyNumberFormat="1" applyFont="1" applyFill="1" applyBorder="1" applyAlignment="1">
      <alignment horizontal="left" vertical="top" wrapText="1"/>
    </xf>
    <xf numFmtId="166" fontId="128" fillId="0" borderId="16" xfId="1278" applyNumberFormat="1" applyFont="1" applyFill="1" applyBorder="1" applyAlignment="1">
      <alignment horizontal="left" vertical="top" wrapText="1"/>
    </xf>
    <xf numFmtId="49" fontId="130" fillId="0" borderId="1" xfId="1278" applyNumberFormat="1" applyFont="1" applyFill="1" applyBorder="1" applyAlignment="1">
      <alignment horizontal="center"/>
    </xf>
    <xf numFmtId="0" fontId="130" fillId="0" borderId="1" xfId="1278" applyFont="1" applyFill="1" applyBorder="1" applyAlignment="1">
      <alignment horizontal="left" vertical="center" wrapText="1"/>
    </xf>
    <xf numFmtId="167" fontId="130" fillId="0" borderId="12" xfId="1278" applyNumberFormat="1" applyFont="1" applyFill="1" applyBorder="1" applyAlignment="1">
      <alignment horizontal="left" vertical="top" wrapText="1"/>
    </xf>
    <xf numFmtId="167" fontId="130" fillId="0" borderId="16" xfId="1278" applyNumberFormat="1" applyFont="1" applyFill="1" applyBorder="1" applyAlignment="1">
      <alignment horizontal="left" vertical="top" wrapText="1"/>
    </xf>
    <xf numFmtId="167" fontId="130" fillId="0" borderId="17" xfId="1278" applyNumberFormat="1" applyFont="1" applyFill="1" applyBorder="1" applyAlignment="1">
      <alignment horizontal="left" vertical="top" wrapText="1"/>
    </xf>
    <xf numFmtId="166" fontId="130" fillId="0" borderId="12" xfId="1278" applyNumberFormat="1" applyFont="1" applyFill="1" applyBorder="1" applyAlignment="1">
      <alignment horizontal="left" vertical="top" wrapText="1"/>
    </xf>
    <xf numFmtId="166" fontId="130" fillId="0" borderId="16" xfId="1278" applyNumberFormat="1" applyFont="1" applyFill="1" applyBorder="1" applyAlignment="1">
      <alignment horizontal="left" vertical="top" wrapText="1"/>
    </xf>
    <xf numFmtId="166" fontId="130" fillId="0" borderId="17" xfId="1278" applyNumberFormat="1" applyFont="1" applyFill="1" applyBorder="1" applyAlignment="1">
      <alignment horizontal="left" vertical="top" wrapText="1"/>
    </xf>
    <xf numFmtId="49" fontId="130" fillId="0" borderId="12" xfId="1278" applyNumberFormat="1" applyFont="1" applyFill="1" applyBorder="1" applyAlignment="1">
      <alignment horizontal="center" vertical="top"/>
    </xf>
    <xf numFmtId="49" fontId="130" fillId="0" borderId="16" xfId="1278" applyNumberFormat="1" applyFont="1" applyFill="1" applyBorder="1" applyAlignment="1">
      <alignment horizontal="center" vertical="top"/>
    </xf>
    <xf numFmtId="49" fontId="130" fillId="0" borderId="17" xfId="1278" applyNumberFormat="1" applyFont="1" applyFill="1" applyBorder="1" applyAlignment="1">
      <alignment horizontal="center" vertical="top"/>
    </xf>
    <xf numFmtId="0" fontId="130" fillId="0" borderId="12" xfId="1278" applyFont="1" applyFill="1" applyBorder="1" applyAlignment="1">
      <alignment horizontal="left" vertical="center"/>
    </xf>
    <xf numFmtId="0" fontId="130" fillId="0" borderId="16" xfId="1278" applyFont="1" applyFill="1" applyBorder="1" applyAlignment="1">
      <alignment horizontal="left" vertical="center"/>
    </xf>
    <xf numFmtId="0" fontId="130" fillId="0" borderId="17" xfId="1278" applyFont="1" applyFill="1" applyBorder="1" applyAlignment="1">
      <alignment horizontal="left" vertical="center"/>
    </xf>
    <xf numFmtId="49" fontId="130" fillId="0" borderId="1" xfId="1278" applyNumberFormat="1" applyFont="1" applyFill="1" applyBorder="1" applyAlignment="1">
      <alignment horizontal="center" vertical="center" wrapText="1"/>
    </xf>
    <xf numFmtId="49" fontId="130" fillId="0" borderId="1" xfId="1278" applyNumberFormat="1" applyFont="1" applyFill="1" applyBorder="1" applyAlignment="1">
      <alignment horizontal="center" vertical="center"/>
    </xf>
    <xf numFmtId="0" fontId="130" fillId="0" borderId="1" xfId="1278" applyFont="1" applyFill="1" applyBorder="1" applyAlignment="1">
      <alignment horizontal="center" vertical="center" wrapText="1"/>
    </xf>
    <xf numFmtId="0" fontId="130" fillId="0" borderId="1" xfId="1278" applyFont="1" applyFill="1" applyBorder="1" applyAlignment="1">
      <alignment horizontal="center" vertical="center"/>
    </xf>
    <xf numFmtId="0" fontId="130" fillId="0" borderId="12" xfId="1278" applyFont="1" applyFill="1" applyBorder="1" applyAlignment="1">
      <alignment horizontal="left" vertical="top" wrapText="1"/>
    </xf>
    <xf numFmtId="0" fontId="130" fillId="0" borderId="16" xfId="1278" applyFont="1" applyFill="1" applyBorder="1" applyAlignment="1">
      <alignment horizontal="left" vertical="top" wrapText="1"/>
    </xf>
    <xf numFmtId="0" fontId="130" fillId="0" borderId="17" xfId="1278" applyFont="1" applyFill="1" applyBorder="1" applyAlignment="1">
      <alignment horizontal="left" vertical="top" wrapText="1"/>
    </xf>
    <xf numFmtId="167" fontId="128" fillId="0" borderId="12" xfId="1278" applyNumberFormat="1" applyFont="1" applyFill="1" applyBorder="1" applyAlignment="1">
      <alignment horizontal="center" vertical="center"/>
    </xf>
    <xf numFmtId="167" fontId="128" fillId="0" borderId="17" xfId="1278" applyNumberFormat="1" applyFont="1" applyFill="1" applyBorder="1" applyAlignment="1">
      <alignment horizontal="center" vertical="center"/>
    </xf>
    <xf numFmtId="167" fontId="123" fillId="0" borderId="12" xfId="1" applyNumberFormat="1" applyFont="1" applyFill="1" applyBorder="1" applyAlignment="1">
      <alignment horizontal="center" vertical="center" wrapText="1"/>
    </xf>
    <xf numFmtId="167" fontId="123" fillId="0" borderId="17" xfId="1" applyNumberFormat="1" applyFont="1" applyFill="1" applyBorder="1" applyAlignment="1">
      <alignment horizontal="center" vertical="center" wrapText="1"/>
    </xf>
    <xf numFmtId="49" fontId="130" fillId="0" borderId="1" xfId="1278" applyNumberFormat="1" applyFont="1" applyFill="1" applyBorder="1" applyAlignment="1">
      <alignment horizontal="center" vertical="top"/>
    </xf>
    <xf numFmtId="0" fontId="130" fillId="0" borderId="1" xfId="1278" applyFont="1" applyFill="1" applyBorder="1" applyAlignment="1">
      <alignment horizontal="left" vertical="center"/>
    </xf>
    <xf numFmtId="166" fontId="120" fillId="0" borderId="12" xfId="1" applyNumberFormat="1" applyFont="1" applyFill="1" applyBorder="1" applyAlignment="1">
      <alignment horizontal="left" vertical="top" wrapText="1"/>
    </xf>
    <xf numFmtId="166" fontId="120" fillId="0" borderId="16" xfId="1" applyNumberFormat="1" applyFont="1" applyFill="1" applyBorder="1" applyAlignment="1">
      <alignment horizontal="left" vertical="top" wrapText="1"/>
    </xf>
    <xf numFmtId="166" fontId="120" fillId="0" borderId="17" xfId="1" applyNumberFormat="1" applyFont="1" applyFill="1" applyBorder="1" applyAlignment="1">
      <alignment horizontal="left" vertical="top" wrapText="1"/>
    </xf>
    <xf numFmtId="166" fontId="128" fillId="0" borderId="1" xfId="1278" applyNumberFormat="1" applyFont="1" applyFill="1" applyBorder="1" applyAlignment="1">
      <alignment horizontal="justify" vertical="top" wrapText="1"/>
    </xf>
    <xf numFmtId="166" fontId="128" fillId="0" borderId="1" xfId="1278" applyNumberFormat="1" applyFont="1" applyFill="1" applyBorder="1" applyAlignment="1">
      <alignment horizontal="justify" vertical="top"/>
    </xf>
    <xf numFmtId="166" fontId="128" fillId="0" borderId="1" xfId="1278" applyNumberFormat="1" applyFont="1" applyFill="1" applyBorder="1" applyAlignment="1">
      <alignment horizontal="left" vertical="top" wrapText="1"/>
    </xf>
    <xf numFmtId="167" fontId="128" fillId="0" borderId="1" xfId="1278" applyNumberFormat="1" applyFont="1" applyFill="1" applyBorder="1" applyAlignment="1">
      <alignment horizontal="center" vertical="center"/>
    </xf>
    <xf numFmtId="167" fontId="123" fillId="0" borderId="1" xfId="1" applyNumberFormat="1" applyFont="1" applyFill="1" applyBorder="1" applyAlignment="1">
      <alignment horizontal="center" vertical="center" wrapText="1"/>
    </xf>
    <xf numFmtId="166" fontId="123" fillId="0" borderId="12" xfId="1" applyNumberFormat="1" applyFont="1" applyFill="1" applyBorder="1" applyAlignment="1">
      <alignment horizontal="left" vertical="top" wrapText="1"/>
    </xf>
    <xf numFmtId="166" fontId="123" fillId="0" borderId="16" xfId="1" applyNumberFormat="1" applyFont="1" applyFill="1" applyBorder="1" applyAlignment="1">
      <alignment horizontal="left" vertical="top" wrapText="1"/>
    </xf>
    <xf numFmtId="166" fontId="123" fillId="0" borderId="17" xfId="1" applyNumberFormat="1" applyFont="1" applyFill="1" applyBorder="1" applyAlignment="1">
      <alignment horizontal="left" vertical="top" wrapText="1"/>
    </xf>
    <xf numFmtId="49" fontId="128" fillId="0" borderId="1" xfId="1278" applyNumberFormat="1" applyFont="1" applyFill="1" applyBorder="1" applyAlignment="1">
      <alignment horizontal="center" vertical="top" wrapText="1"/>
    </xf>
    <xf numFmtId="0" fontId="128" fillId="0" borderId="1" xfId="1278" applyFont="1" applyFill="1" applyBorder="1" applyAlignment="1">
      <alignment horizontal="left" vertical="top" wrapText="1"/>
    </xf>
    <xf numFmtId="166" fontId="123" fillId="0" borderId="1" xfId="1" applyNumberFormat="1" applyFont="1" applyFill="1" applyBorder="1" applyAlignment="1">
      <alignment horizontal="left" vertical="top" wrapText="1"/>
    </xf>
    <xf numFmtId="166" fontId="123" fillId="0" borderId="1" xfId="1" applyNumberFormat="1" applyFont="1" applyFill="1" applyBorder="1" applyAlignment="1">
      <alignment horizontal="justify" vertical="top" wrapText="1"/>
    </xf>
    <xf numFmtId="49" fontId="120" fillId="0" borderId="1" xfId="1" applyNumberFormat="1" applyFont="1" applyFill="1" applyBorder="1" applyAlignment="1">
      <alignment horizontal="center" vertical="top"/>
    </xf>
    <xf numFmtId="0" fontId="120" fillId="0" borderId="1" xfId="1" applyFont="1" applyFill="1" applyBorder="1" applyAlignment="1">
      <alignment horizontal="left" vertical="top" wrapText="1"/>
    </xf>
    <xf numFmtId="174" fontId="120" fillId="0" borderId="12" xfId="1" applyNumberFormat="1" applyFont="1" applyFill="1" applyBorder="1" applyAlignment="1">
      <alignment horizontal="left" vertical="top" wrapText="1"/>
    </xf>
    <xf numFmtId="174" fontId="120" fillId="0" borderId="16" xfId="1" applyNumberFormat="1" applyFont="1" applyFill="1" applyBorder="1" applyAlignment="1">
      <alignment horizontal="left" vertical="top" wrapText="1"/>
    </xf>
    <xf numFmtId="174" fontId="120" fillId="0" borderId="17" xfId="1" applyNumberFormat="1" applyFont="1" applyFill="1" applyBorder="1" applyAlignment="1">
      <alignment horizontal="left" vertical="top" wrapText="1"/>
    </xf>
    <xf numFmtId="49" fontId="120" fillId="0" borderId="12" xfId="1" applyNumberFormat="1" applyFont="1" applyFill="1" applyBorder="1" applyAlignment="1">
      <alignment horizontal="center" vertical="top"/>
    </xf>
    <xf numFmtId="49" fontId="120" fillId="0" borderId="16" xfId="1" applyNumberFormat="1" applyFont="1" applyFill="1" applyBorder="1" applyAlignment="1">
      <alignment horizontal="center" vertical="top"/>
    </xf>
    <xf numFmtId="49" fontId="120" fillId="0" borderId="17" xfId="1" applyNumberFormat="1" applyFont="1" applyFill="1" applyBorder="1" applyAlignment="1">
      <alignment horizontal="center" vertical="top"/>
    </xf>
    <xf numFmtId="0" fontId="120" fillId="0" borderId="12" xfId="1" applyFont="1" applyFill="1" applyBorder="1" applyAlignment="1">
      <alignment horizontal="left" vertical="top" wrapText="1"/>
    </xf>
    <xf numFmtId="0" fontId="120" fillId="0" borderId="16" xfId="1" applyFont="1" applyFill="1" applyBorder="1" applyAlignment="1">
      <alignment horizontal="left" vertical="top" wrapText="1"/>
    </xf>
    <xf numFmtId="0" fontId="120" fillId="0" borderId="17" xfId="1" applyFont="1" applyFill="1" applyBorder="1" applyAlignment="1">
      <alignment horizontal="left" vertical="top" wrapText="1"/>
    </xf>
    <xf numFmtId="49" fontId="123" fillId="0" borderId="12" xfId="1" applyNumberFormat="1" applyFont="1" applyFill="1" applyBorder="1" applyAlignment="1">
      <alignment horizontal="center" vertical="top"/>
    </xf>
    <xf numFmtId="49" fontId="123" fillId="0" borderId="17" xfId="1" applyNumberFormat="1" applyFont="1" applyFill="1" applyBorder="1" applyAlignment="1">
      <alignment horizontal="center" vertical="top"/>
    </xf>
    <xf numFmtId="166" fontId="123" fillId="0" borderId="1" xfId="1" applyNumberFormat="1" applyFont="1" applyFill="1" applyBorder="1" applyAlignment="1">
      <alignment horizontal="justify" vertical="top"/>
    </xf>
    <xf numFmtId="166" fontId="123" fillId="0" borderId="13" xfId="1" applyNumberFormat="1" applyFont="1" applyFill="1" applyBorder="1" applyAlignment="1">
      <alignment horizontal="left" vertical="top" wrapText="1"/>
    </xf>
    <xf numFmtId="166" fontId="123" fillId="0" borderId="14" xfId="1" applyNumberFormat="1" applyFont="1" applyFill="1" applyBorder="1" applyAlignment="1">
      <alignment horizontal="left" vertical="top"/>
    </xf>
    <xf numFmtId="166" fontId="123" fillId="0" borderId="15" xfId="1" applyNumberFormat="1" applyFont="1" applyFill="1" applyBorder="1" applyAlignment="1">
      <alignment horizontal="left" vertical="top"/>
    </xf>
    <xf numFmtId="49" fontId="123" fillId="0" borderId="16" xfId="1" applyNumberFormat="1" applyFont="1" applyFill="1" applyBorder="1" applyAlignment="1">
      <alignment horizontal="center" vertical="top"/>
    </xf>
    <xf numFmtId="0" fontId="120" fillId="0" borderId="0" xfId="1" applyFont="1" applyFill="1" applyAlignment="1">
      <alignment horizontal="center" vertical="center" wrapText="1"/>
    </xf>
    <xf numFmtId="167" fontId="123" fillId="0" borderId="1" xfId="1" applyNumberFormat="1" applyFont="1" applyBorder="1" applyAlignment="1">
      <alignment horizontal="center" vertical="center"/>
    </xf>
    <xf numFmtId="167" fontId="120" fillId="0" borderId="1" xfId="1" applyNumberFormat="1" applyFont="1" applyBorder="1" applyAlignment="1">
      <alignment horizontal="left" vertical="center" wrapText="1"/>
    </xf>
    <xf numFmtId="167" fontId="120" fillId="0" borderId="1" xfId="1" applyNumberFormat="1" applyFont="1" applyBorder="1" applyAlignment="1">
      <alignment horizontal="left" vertical="top" wrapText="1"/>
    </xf>
    <xf numFmtId="167" fontId="123" fillId="0" borderId="12" xfId="1" applyNumberFormat="1" applyFont="1" applyBorder="1" applyAlignment="1">
      <alignment horizontal="center" vertical="center"/>
    </xf>
    <xf numFmtId="167" fontId="123" fillId="0" borderId="16" xfId="1" applyNumberFormat="1" applyFont="1" applyBorder="1" applyAlignment="1">
      <alignment horizontal="center" vertical="center"/>
    </xf>
    <xf numFmtId="167" fontId="123" fillId="0" borderId="17" xfId="1" applyNumberFormat="1" applyFont="1" applyBorder="1" applyAlignment="1">
      <alignment horizontal="center" vertical="center"/>
    </xf>
    <xf numFmtId="167" fontId="120" fillId="0" borderId="12" xfId="1" applyNumberFormat="1" applyFont="1" applyBorder="1" applyAlignment="1">
      <alignment horizontal="left" vertical="top" wrapText="1"/>
    </xf>
    <xf numFmtId="167" fontId="120" fillId="0" borderId="16" xfId="1" applyNumberFormat="1" applyFont="1" applyBorder="1" applyAlignment="1">
      <alignment horizontal="left" vertical="top" wrapText="1"/>
    </xf>
    <xf numFmtId="167" fontId="120" fillId="0" borderId="17" xfId="1" applyNumberFormat="1" applyFont="1" applyBorder="1" applyAlignment="1">
      <alignment horizontal="left" vertical="top" wrapText="1"/>
    </xf>
    <xf numFmtId="167" fontId="123" fillId="0" borderId="1" xfId="1" applyNumberFormat="1" applyFont="1" applyBorder="1" applyAlignment="1">
      <alignment horizontal="left" vertical="top" wrapText="1"/>
    </xf>
    <xf numFmtId="167" fontId="123" fillId="0" borderId="1" xfId="1" applyNumberFormat="1" applyFont="1" applyBorder="1" applyAlignment="1">
      <alignment horizontal="center" vertical="top" wrapText="1"/>
    </xf>
    <xf numFmtId="167" fontId="123" fillId="3" borderId="1" xfId="1" applyNumberFormat="1" applyFont="1" applyFill="1" applyBorder="1" applyAlignment="1">
      <alignment horizontal="left" vertical="top" wrapText="1"/>
    </xf>
    <xf numFmtId="167" fontId="123" fillId="0" borderId="12" xfId="1" applyNumberFormat="1" applyFont="1" applyFill="1" applyBorder="1" applyAlignment="1">
      <alignment horizontal="left" vertical="top" wrapText="1"/>
    </xf>
    <xf numFmtId="167" fontId="123" fillId="0" borderId="16" xfId="1" applyNumberFormat="1" applyFont="1" applyFill="1" applyBorder="1" applyAlignment="1">
      <alignment horizontal="left" vertical="top" wrapText="1"/>
    </xf>
    <xf numFmtId="167" fontId="123" fillId="0" borderId="13" xfId="1" applyNumberFormat="1" applyFont="1" applyBorder="1" applyAlignment="1">
      <alignment horizontal="justify" vertical="center" wrapText="1"/>
    </xf>
    <xf numFmtId="167" fontId="123" fillId="0" borderId="14" xfId="1" applyNumberFormat="1" applyFont="1" applyBorder="1" applyAlignment="1">
      <alignment horizontal="justify" vertical="center" wrapText="1"/>
    </xf>
    <xf numFmtId="167" fontId="123" fillId="0" borderId="15" xfId="1" applyNumberFormat="1" applyFont="1" applyBorder="1" applyAlignment="1">
      <alignment horizontal="justify" vertical="center" wrapText="1"/>
    </xf>
    <xf numFmtId="167" fontId="123" fillId="0" borderId="1" xfId="1" applyNumberFormat="1" applyFont="1" applyBorder="1" applyAlignment="1">
      <alignment horizontal="justify" vertical="center" wrapText="1"/>
    </xf>
    <xf numFmtId="167" fontId="123" fillId="0" borderId="12" xfId="1" applyNumberFormat="1" applyFont="1" applyBorder="1" applyAlignment="1">
      <alignment horizontal="center" vertical="top" wrapText="1"/>
    </xf>
    <xf numFmtId="167" fontId="123" fillId="0" borderId="16" xfId="1" applyNumberFormat="1" applyFont="1" applyBorder="1" applyAlignment="1">
      <alignment horizontal="center" vertical="top" wrapText="1"/>
    </xf>
    <xf numFmtId="167" fontId="123" fillId="0" borderId="17" xfId="1" applyNumberFormat="1" applyFont="1" applyBorder="1" applyAlignment="1">
      <alignment horizontal="center" vertical="top" wrapText="1"/>
    </xf>
    <xf numFmtId="167" fontId="123" fillId="0" borderId="12" xfId="1" applyNumberFormat="1" applyFont="1" applyFill="1" applyBorder="1" applyAlignment="1">
      <alignment horizontal="left" vertical="center" wrapText="1"/>
    </xf>
    <xf numFmtId="167" fontId="123" fillId="0" borderId="16" xfId="1" applyNumberFormat="1" applyFont="1" applyFill="1" applyBorder="1" applyAlignment="1">
      <alignment horizontal="left" vertical="center" wrapText="1"/>
    </xf>
    <xf numFmtId="167" fontId="123" fillId="0" borderId="17" xfId="1" applyNumberFormat="1" applyFont="1" applyFill="1" applyBorder="1" applyAlignment="1">
      <alignment horizontal="left" vertical="center" wrapText="1"/>
    </xf>
    <xf numFmtId="167" fontId="120" fillId="0" borderId="1" xfId="1" applyNumberFormat="1" applyFont="1" applyBorder="1" applyAlignment="1">
      <alignment horizontal="center" vertical="center" wrapText="1"/>
    </xf>
    <xf numFmtId="167" fontId="120" fillId="3" borderId="1" xfId="1" applyNumberFormat="1" applyFont="1" applyFill="1" applyBorder="1" applyAlignment="1">
      <alignment horizontal="center" vertical="top" wrapText="1"/>
    </xf>
    <xf numFmtId="167" fontId="120" fillId="0" borderId="1" xfId="1" applyNumberFormat="1" applyFont="1" applyFill="1" applyBorder="1" applyAlignment="1">
      <alignment horizontal="left" vertical="center" wrapText="1"/>
    </xf>
    <xf numFmtId="167" fontId="120" fillId="3" borderId="12" xfId="1" applyNumberFormat="1" applyFont="1" applyFill="1" applyBorder="1" applyAlignment="1">
      <alignment horizontal="center" vertical="top" wrapText="1"/>
    </xf>
    <xf numFmtId="167" fontId="120" fillId="3" borderId="17" xfId="1" applyNumberFormat="1" applyFont="1" applyFill="1" applyBorder="1" applyAlignment="1">
      <alignment horizontal="center" vertical="top" wrapText="1"/>
    </xf>
    <xf numFmtId="167" fontId="120" fillId="0" borderId="12" xfId="1" applyNumberFormat="1" applyFont="1" applyBorder="1" applyAlignment="1">
      <alignment horizontal="center" vertical="center" wrapText="1"/>
    </xf>
    <xf numFmtId="167" fontId="120" fillId="0" borderId="17" xfId="1" applyNumberFormat="1" applyFont="1" applyBorder="1" applyAlignment="1">
      <alignment horizontal="center" vertical="center" wrapText="1"/>
    </xf>
    <xf numFmtId="167" fontId="120" fillId="0" borderId="13" xfId="1" applyNumberFormat="1" applyFont="1" applyBorder="1" applyAlignment="1">
      <alignment horizontal="center" vertical="center" wrapText="1"/>
    </xf>
    <xf numFmtId="167" fontId="120" fillId="0" borderId="14" xfId="1" applyNumberFormat="1" applyFont="1" applyBorder="1" applyAlignment="1">
      <alignment horizontal="center" vertical="center" wrapText="1"/>
    </xf>
    <xf numFmtId="167" fontId="120" fillId="0" borderId="15" xfId="1" applyNumberFormat="1" applyFont="1" applyBorder="1" applyAlignment="1">
      <alignment horizontal="center" vertical="center" wrapText="1"/>
    </xf>
    <xf numFmtId="167" fontId="123" fillId="0" borderId="12" xfId="1" applyNumberFormat="1" applyFont="1" applyBorder="1" applyAlignment="1">
      <alignment horizontal="center" vertical="top"/>
    </xf>
    <xf numFmtId="167" fontId="123" fillId="0" borderId="16" xfId="1" applyNumberFormat="1" applyFont="1" applyBorder="1" applyAlignment="1">
      <alignment horizontal="center" vertical="top"/>
    </xf>
    <xf numFmtId="167" fontId="123" fillId="0" borderId="17" xfId="1" applyNumberFormat="1" applyFont="1" applyBorder="1" applyAlignment="1">
      <alignment horizontal="center" vertical="top"/>
    </xf>
    <xf numFmtId="167" fontId="123" fillId="0" borderId="12" xfId="1" applyNumberFormat="1" applyFont="1" applyBorder="1" applyAlignment="1">
      <alignment horizontal="left" vertical="top" wrapText="1"/>
    </xf>
    <xf numFmtId="167" fontId="123" fillId="0" borderId="16" xfId="1" applyNumberFormat="1" applyFont="1" applyBorder="1" applyAlignment="1">
      <alignment horizontal="left" vertical="top" wrapText="1"/>
    </xf>
    <xf numFmtId="167" fontId="123" fillId="0" borderId="17" xfId="1" applyNumberFormat="1" applyFont="1" applyBorder="1" applyAlignment="1">
      <alignment horizontal="left" vertical="top" wrapText="1"/>
    </xf>
    <xf numFmtId="167" fontId="123" fillId="0" borderId="1" xfId="1" applyNumberFormat="1" applyFont="1" applyBorder="1" applyAlignment="1">
      <alignment horizontal="center" vertical="top"/>
    </xf>
    <xf numFmtId="167" fontId="123" fillId="0" borderId="1" xfId="1" applyNumberFormat="1" applyFont="1" applyBorder="1" applyAlignment="1">
      <alignment horizontal="left" vertical="center" wrapText="1"/>
    </xf>
    <xf numFmtId="167" fontId="120" fillId="0" borderId="1" xfId="1" applyNumberFormat="1" applyFont="1" applyBorder="1" applyAlignment="1">
      <alignment horizontal="center" vertical="top" wrapText="1"/>
    </xf>
    <xf numFmtId="167" fontId="121" fillId="0" borderId="1" xfId="1" applyNumberFormat="1" applyFont="1" applyBorder="1" applyAlignment="1">
      <alignment horizontal="left" vertical="center" wrapText="1"/>
    </xf>
    <xf numFmtId="167" fontId="120" fillId="3" borderId="16" xfId="1" applyNumberFormat="1" applyFont="1" applyFill="1" applyBorder="1" applyAlignment="1">
      <alignment horizontal="center" vertical="top" wrapText="1"/>
    </xf>
    <xf numFmtId="167" fontId="121" fillId="0" borderId="12" xfId="1" applyNumberFormat="1" applyFont="1" applyBorder="1" applyAlignment="1">
      <alignment horizontal="left" vertical="center" wrapText="1"/>
    </xf>
    <xf numFmtId="167" fontId="121" fillId="0" borderId="16" xfId="1" applyNumberFormat="1" applyFont="1" applyBorder="1" applyAlignment="1">
      <alignment horizontal="left" vertical="center" wrapText="1"/>
    </xf>
    <xf numFmtId="167" fontId="121" fillId="0" borderId="17" xfId="1" applyNumberFormat="1" applyFont="1" applyBorder="1" applyAlignment="1">
      <alignment horizontal="left" vertical="center" wrapText="1"/>
    </xf>
    <xf numFmtId="167" fontId="123" fillId="0" borderId="17" xfId="1" applyNumberFormat="1" applyFont="1" applyFill="1" applyBorder="1" applyAlignment="1">
      <alignment horizontal="left" vertical="top" wrapText="1"/>
    </xf>
    <xf numFmtId="167" fontId="120" fillId="0" borderId="0" xfId="1" applyNumberFormat="1" applyFont="1" applyAlignment="1">
      <alignment horizontal="center" vertical="center" wrapText="1"/>
    </xf>
    <xf numFmtId="167" fontId="120" fillId="0" borderId="0" xfId="2" applyNumberFormat="1" applyFont="1" applyAlignment="1">
      <alignment horizontal="center" vertical="center" wrapText="1"/>
    </xf>
    <xf numFmtId="167" fontId="120" fillId="0" borderId="0" xfId="1" applyNumberFormat="1" applyFont="1" applyAlignment="1">
      <alignment wrapText="1"/>
    </xf>
    <xf numFmtId="167" fontId="120" fillId="0" borderId="12" xfId="1" applyNumberFormat="1" applyFont="1" applyBorder="1" applyAlignment="1">
      <alignment horizontal="center" vertical="top" wrapText="1"/>
    </xf>
    <xf numFmtId="167" fontId="120" fillId="0" borderId="16" xfId="1" applyNumberFormat="1" applyFont="1" applyBorder="1" applyAlignment="1">
      <alignment horizontal="center" vertical="top" wrapText="1"/>
    </xf>
    <xf numFmtId="167" fontId="123" fillId="0" borderId="19" xfId="1" applyNumberFormat="1" applyFont="1" applyBorder="1" applyAlignment="1">
      <alignment horizontal="center" vertical="center" wrapText="1"/>
    </xf>
    <xf numFmtId="167" fontId="123" fillId="0" borderId="11" xfId="1" applyNumberFormat="1" applyFont="1" applyBorder="1" applyAlignment="1">
      <alignment horizontal="center" vertical="center" wrapText="1"/>
    </xf>
    <xf numFmtId="167" fontId="123" fillId="0" borderId="24" xfId="1" applyNumberFormat="1" applyFont="1" applyBorder="1" applyAlignment="1">
      <alignment horizontal="center" vertical="center" wrapText="1"/>
    </xf>
    <xf numFmtId="49" fontId="120" fillId="0" borderId="1" xfId="962" applyNumberFormat="1" applyFont="1" applyBorder="1" applyAlignment="1">
      <alignment horizontal="center" vertical="center" wrapText="1"/>
    </xf>
    <xf numFmtId="167" fontId="124" fillId="0" borderId="1" xfId="902" applyNumberFormat="1" applyFont="1" applyBorder="1" applyAlignment="1">
      <alignment horizontal="left" vertical="top" wrapText="1"/>
    </xf>
    <xf numFmtId="167" fontId="120" fillId="0" borderId="12" xfId="962" applyNumberFormat="1" applyFont="1" applyBorder="1" applyAlignment="1">
      <alignment horizontal="left" vertical="top"/>
    </xf>
    <xf numFmtId="167" fontId="120" fillId="0" borderId="16" xfId="962" applyNumberFormat="1" applyFont="1" applyBorder="1" applyAlignment="1">
      <alignment horizontal="left" vertical="top"/>
    </xf>
    <xf numFmtId="167" fontId="120" fillId="0" borderId="17" xfId="962" applyNumberFormat="1" applyFont="1" applyBorder="1" applyAlignment="1">
      <alignment horizontal="left" vertical="top"/>
    </xf>
    <xf numFmtId="49" fontId="123" fillId="0" borderId="12" xfId="962" applyNumberFormat="1" applyFont="1" applyBorder="1" applyAlignment="1">
      <alignment horizontal="left" vertical="top"/>
    </xf>
    <xf numFmtId="49" fontId="123" fillId="0" borderId="16" xfId="962" applyNumberFormat="1" applyFont="1" applyBorder="1" applyAlignment="1">
      <alignment horizontal="left" vertical="top"/>
    </xf>
    <xf numFmtId="49" fontId="123" fillId="0" borderId="17" xfId="962" applyNumberFormat="1" applyFont="1" applyBorder="1" applyAlignment="1">
      <alignment horizontal="left" vertical="top"/>
    </xf>
    <xf numFmtId="167" fontId="125" fillId="0" borderId="12" xfId="902" applyNumberFormat="1" applyFont="1" applyBorder="1" applyAlignment="1">
      <alignment horizontal="center" vertical="center" wrapText="1"/>
    </xf>
    <xf numFmtId="167" fontId="125" fillId="0" borderId="17" xfId="902" applyNumberFormat="1" applyFont="1" applyBorder="1" applyAlignment="1">
      <alignment horizontal="center" vertical="center" wrapText="1"/>
    </xf>
    <xf numFmtId="167" fontId="125" fillId="0" borderId="12" xfId="902" applyNumberFormat="1" applyFont="1" applyBorder="1" applyAlignment="1">
      <alignment horizontal="left" vertical="top" wrapText="1"/>
    </xf>
    <xf numFmtId="167" fontId="125" fillId="0" borderId="17" xfId="902" applyNumberFormat="1" applyFont="1" applyBorder="1" applyAlignment="1">
      <alignment horizontal="left" vertical="top" wrapText="1"/>
    </xf>
    <xf numFmtId="49" fontId="123" fillId="0" borderId="12" xfId="962" applyNumberFormat="1" applyFont="1" applyFill="1" applyBorder="1" applyAlignment="1">
      <alignment horizontal="left" vertical="top" wrapText="1"/>
    </xf>
    <xf numFmtId="49" fontId="123" fillId="0" borderId="17" xfId="962" applyNumberFormat="1" applyFont="1" applyFill="1" applyBorder="1" applyAlignment="1">
      <alignment horizontal="left" vertical="top" wrapText="1"/>
    </xf>
    <xf numFmtId="167" fontId="125" fillId="0" borderId="16" xfId="902" applyNumberFormat="1" applyFont="1" applyBorder="1" applyAlignment="1">
      <alignment horizontal="center" vertical="center" wrapText="1"/>
    </xf>
    <xf numFmtId="167" fontId="124" fillId="0" borderId="12" xfId="902" applyNumberFormat="1" applyFont="1" applyBorder="1" applyAlignment="1">
      <alignment horizontal="left" vertical="top" wrapText="1"/>
    </xf>
    <xf numFmtId="167" fontId="124" fillId="0" borderId="16" xfId="902" applyNumberFormat="1" applyFont="1" applyBorder="1" applyAlignment="1">
      <alignment horizontal="left" vertical="top" wrapText="1"/>
    </xf>
    <xf numFmtId="167" fontId="124" fillId="0" borderId="17" xfId="902" applyNumberFormat="1" applyFont="1" applyBorder="1" applyAlignment="1">
      <alignment horizontal="left" vertical="top" wrapText="1"/>
    </xf>
    <xf numFmtId="0" fontId="123" fillId="3" borderId="12" xfId="962" applyFont="1" applyFill="1" applyBorder="1" applyAlignment="1">
      <alignment horizontal="left" vertical="top" wrapText="1"/>
    </xf>
    <xf numFmtId="0" fontId="123" fillId="3" borderId="16" xfId="962" applyFont="1" applyFill="1" applyBorder="1" applyAlignment="1">
      <alignment horizontal="left" vertical="top" wrapText="1"/>
    </xf>
    <xf numFmtId="0" fontId="123" fillId="3" borderId="17" xfId="962" applyFont="1" applyFill="1" applyBorder="1" applyAlignment="1">
      <alignment horizontal="left" vertical="top" wrapText="1"/>
    </xf>
    <xf numFmtId="49" fontId="123" fillId="0" borderId="16" xfId="962" applyNumberFormat="1" applyFont="1" applyFill="1" applyBorder="1" applyAlignment="1">
      <alignment horizontal="left" vertical="top" wrapText="1"/>
    </xf>
    <xf numFmtId="167" fontId="124" fillId="0" borderId="12" xfId="902" applyNumberFormat="1" applyFont="1" applyBorder="1" applyAlignment="1">
      <alignment horizontal="center" vertical="center" wrapText="1"/>
    </xf>
    <xf numFmtId="167" fontId="124" fillId="0" borderId="16" xfId="902" applyNumberFormat="1" applyFont="1" applyBorder="1" applyAlignment="1">
      <alignment horizontal="center" vertical="center" wrapText="1"/>
    </xf>
    <xf numFmtId="167" fontId="124" fillId="0" borderId="17" xfId="902" applyNumberFormat="1" applyFont="1" applyBorder="1" applyAlignment="1">
      <alignment horizontal="center" vertical="center" wrapText="1"/>
    </xf>
    <xf numFmtId="167" fontId="124" fillId="0" borderId="12" xfId="902" applyNumberFormat="1" applyFont="1" applyFill="1" applyBorder="1" applyAlignment="1">
      <alignment horizontal="left" vertical="center" wrapText="1"/>
    </xf>
    <xf numFmtId="167" fontId="124" fillId="0" borderId="16" xfId="902" applyNumberFormat="1" applyFont="1" applyFill="1" applyBorder="1" applyAlignment="1">
      <alignment horizontal="left" vertical="center" wrapText="1"/>
    </xf>
    <xf numFmtId="167" fontId="124" fillId="0" borderId="17" xfId="902" applyNumberFormat="1" applyFont="1" applyFill="1" applyBorder="1" applyAlignment="1">
      <alignment horizontal="left" vertical="center" wrapText="1"/>
    </xf>
    <xf numFmtId="167" fontId="123" fillId="0" borderId="13" xfId="962" applyNumberFormat="1" applyFont="1" applyFill="1" applyBorder="1" applyAlignment="1">
      <alignment horizontal="justify" vertical="center" wrapText="1"/>
    </xf>
    <xf numFmtId="167" fontId="123" fillId="0" borderId="14" xfId="962" applyNumberFormat="1" applyFont="1" applyFill="1" applyBorder="1" applyAlignment="1">
      <alignment horizontal="justify" vertical="center" wrapText="1"/>
    </xf>
    <xf numFmtId="167" fontId="123" fillId="0" borderId="15" xfId="962" applyNumberFormat="1" applyFont="1" applyFill="1" applyBorder="1" applyAlignment="1">
      <alignment horizontal="justify" vertical="center" wrapText="1"/>
    </xf>
    <xf numFmtId="49" fontId="120" fillId="0" borderId="12" xfId="962" applyNumberFormat="1" applyFont="1" applyBorder="1" applyAlignment="1">
      <alignment horizontal="center" vertical="center" wrapText="1"/>
    </xf>
    <xf numFmtId="49" fontId="120" fillId="0" borderId="16" xfId="962" applyNumberFormat="1" applyFont="1" applyBorder="1" applyAlignment="1">
      <alignment horizontal="center" vertical="center" wrapText="1"/>
    </xf>
    <xf numFmtId="49" fontId="120" fillId="0" borderId="17" xfId="962" applyNumberFormat="1" applyFont="1" applyBorder="1" applyAlignment="1">
      <alignment horizontal="center" vertical="center" wrapText="1"/>
    </xf>
    <xf numFmtId="167" fontId="124" fillId="0" borderId="12" xfId="902" applyNumberFormat="1" applyFont="1" applyBorder="1" applyAlignment="1">
      <alignment horizontal="left" vertical="center" wrapText="1"/>
    </xf>
    <xf numFmtId="167" fontId="124" fillId="0" borderId="16" xfId="902" applyNumberFormat="1" applyFont="1" applyBorder="1" applyAlignment="1">
      <alignment horizontal="left" vertical="center" wrapText="1"/>
    </xf>
    <xf numFmtId="167" fontId="124" fillId="0" borderId="17" xfId="902" applyNumberFormat="1" applyFont="1" applyBorder="1" applyAlignment="1">
      <alignment horizontal="left" vertical="center" wrapText="1"/>
    </xf>
    <xf numFmtId="4" fontId="120" fillId="0" borderId="12" xfId="962" applyNumberFormat="1" applyFont="1" applyBorder="1" applyAlignment="1">
      <alignment horizontal="left" vertical="top"/>
    </xf>
    <xf numFmtId="4" fontId="120" fillId="0" borderId="16" xfId="962" applyNumberFormat="1" applyFont="1" applyBorder="1" applyAlignment="1">
      <alignment horizontal="left" vertical="top"/>
    </xf>
    <xf numFmtId="4" fontId="120" fillId="0" borderId="17" xfId="962" applyNumberFormat="1" applyFont="1" applyBorder="1" applyAlignment="1">
      <alignment horizontal="left" vertical="top"/>
    </xf>
    <xf numFmtId="167" fontId="124" fillId="0" borderId="1" xfId="902" applyNumberFormat="1" applyFont="1" applyFill="1" applyBorder="1" applyAlignment="1">
      <alignment horizontal="center" vertical="center" wrapText="1"/>
    </xf>
    <xf numFmtId="49" fontId="123" fillId="3" borderId="1" xfId="962" applyNumberFormat="1" applyFont="1" applyFill="1" applyBorder="1" applyAlignment="1">
      <alignment horizontal="center" vertical="center" wrapText="1"/>
    </xf>
    <xf numFmtId="0" fontId="120" fillId="0" borderId="1" xfId="962" applyFont="1" applyBorder="1" applyAlignment="1">
      <alignment horizontal="left" vertical="center" wrapText="1"/>
    </xf>
    <xf numFmtId="167" fontId="125" fillId="3" borderId="1" xfId="902" applyNumberFormat="1" applyFont="1" applyFill="1" applyBorder="1" applyAlignment="1" applyProtection="1">
      <alignment horizontal="left" vertical="top" wrapText="1"/>
      <protection locked="0"/>
    </xf>
    <xf numFmtId="49" fontId="123" fillId="0" borderId="1" xfId="962" applyNumberFormat="1" applyFont="1" applyBorder="1" applyAlignment="1">
      <alignment horizontal="left" vertical="top" wrapText="1"/>
    </xf>
    <xf numFmtId="49" fontId="123" fillId="0" borderId="12" xfId="962" applyNumberFormat="1" applyFont="1" applyBorder="1" applyAlignment="1">
      <alignment horizontal="left" vertical="top" wrapText="1"/>
    </xf>
    <xf numFmtId="49" fontId="123" fillId="0" borderId="17" xfId="962" applyNumberFormat="1" applyFont="1" applyBorder="1" applyAlignment="1">
      <alignment horizontal="left" vertical="top" wrapText="1"/>
    </xf>
    <xf numFmtId="0" fontId="123" fillId="3" borderId="13" xfId="962" applyFont="1" applyFill="1" applyBorder="1" applyAlignment="1">
      <alignment horizontal="justify" vertical="center" wrapText="1"/>
    </xf>
    <xf numFmtId="0" fontId="123" fillId="3" borderId="14" xfId="962" applyFont="1" applyFill="1" applyBorder="1" applyAlignment="1">
      <alignment horizontal="justify" vertical="center" wrapText="1"/>
    </xf>
    <xf numFmtId="0" fontId="123" fillId="3" borderId="15" xfId="962" applyFont="1" applyFill="1" applyBorder="1" applyAlignment="1">
      <alignment horizontal="justify" vertical="center" wrapText="1"/>
    </xf>
    <xf numFmtId="0" fontId="120" fillId="0" borderId="1" xfId="962" applyFont="1" applyBorder="1" applyAlignment="1">
      <alignment horizontal="center" vertical="center" wrapText="1"/>
    </xf>
    <xf numFmtId="0" fontId="120" fillId="0" borderId="1" xfId="962" applyFont="1" applyBorder="1" applyAlignment="1">
      <alignment horizontal="left" vertical="top" wrapText="1"/>
    </xf>
    <xf numFmtId="0" fontId="123" fillId="3" borderId="1" xfId="962" applyFont="1" applyFill="1" applyBorder="1" applyAlignment="1">
      <alignment horizontal="left" vertical="top" wrapText="1"/>
    </xf>
    <xf numFmtId="49" fontId="120" fillId="0" borderId="13" xfId="962" applyNumberFormat="1" applyFont="1" applyBorder="1" applyAlignment="1">
      <alignment horizontal="center" vertical="center" wrapText="1"/>
    </xf>
    <xf numFmtId="49" fontId="120" fillId="0" borderId="14" xfId="962" applyNumberFormat="1" applyFont="1" applyBorder="1" applyAlignment="1">
      <alignment horizontal="center" vertical="center" wrapText="1"/>
    </xf>
    <xf numFmtId="49" fontId="120" fillId="0" borderId="15" xfId="962" applyNumberFormat="1" applyFont="1" applyBorder="1" applyAlignment="1">
      <alignment horizontal="center" vertical="center" wrapText="1"/>
    </xf>
    <xf numFmtId="0" fontId="123" fillId="0" borderId="12" xfId="962" applyFont="1" applyBorder="1" applyAlignment="1">
      <alignment horizontal="center" vertical="center" wrapText="1"/>
    </xf>
    <xf numFmtId="0" fontId="123" fillId="0" borderId="17" xfId="962" applyFont="1" applyBorder="1" applyAlignment="1">
      <alignment horizontal="center" vertical="center" wrapText="1"/>
    </xf>
    <xf numFmtId="0" fontId="123" fillId="0" borderId="12" xfId="962" applyFont="1" applyBorder="1" applyAlignment="1">
      <alignment horizontal="left" vertical="top" wrapText="1"/>
    </xf>
    <xf numFmtId="0" fontId="123" fillId="0" borderId="17" xfId="962" applyFont="1" applyBorder="1" applyAlignment="1">
      <alignment horizontal="left" vertical="top" wrapText="1"/>
    </xf>
    <xf numFmtId="167" fontId="123" fillId="0" borderId="12" xfId="962" applyNumberFormat="1" applyFont="1" applyFill="1" applyBorder="1" applyAlignment="1">
      <alignment horizontal="center" vertical="center" wrapText="1"/>
    </xf>
    <xf numFmtId="167" fontId="123" fillId="0" borderId="17" xfId="962" applyNumberFormat="1" applyFont="1" applyFill="1" applyBorder="1" applyAlignment="1">
      <alignment horizontal="center" vertical="center" wrapText="1"/>
    </xf>
    <xf numFmtId="167" fontId="123" fillId="0" borderId="12" xfId="962" applyNumberFormat="1" applyFont="1" applyFill="1" applyBorder="1" applyAlignment="1">
      <alignment horizontal="left" vertical="top" wrapText="1"/>
    </xf>
    <xf numFmtId="167" fontId="123" fillId="0" borderId="17" xfId="962" applyNumberFormat="1" applyFont="1" applyFill="1" applyBorder="1" applyAlignment="1">
      <alignment horizontal="left" vertical="top" wrapText="1"/>
    </xf>
    <xf numFmtId="0" fontId="120" fillId="0" borderId="12" xfId="962" applyFont="1" applyBorder="1" applyAlignment="1">
      <alignment horizontal="left" vertical="center" wrapText="1"/>
    </xf>
    <xf numFmtId="0" fontId="120" fillId="0" borderId="16" xfId="962" applyFont="1" applyBorder="1" applyAlignment="1">
      <alignment horizontal="left" vertical="center" wrapText="1"/>
    </xf>
    <xf numFmtId="0" fontId="120" fillId="0" borderId="17" xfId="962" applyFont="1" applyBorder="1" applyAlignment="1">
      <alignment horizontal="left" vertical="center" wrapText="1"/>
    </xf>
    <xf numFmtId="4" fontId="120" fillId="0" borderId="12" xfId="962" applyNumberFormat="1" applyFont="1" applyBorder="1" applyAlignment="1">
      <alignment horizontal="left" vertical="top" wrapText="1"/>
    </xf>
    <xf numFmtId="4" fontId="120" fillId="0" borderId="16" xfId="962" applyNumberFormat="1" applyFont="1" applyBorder="1" applyAlignment="1">
      <alignment horizontal="left" vertical="top" wrapText="1"/>
    </xf>
    <xf numFmtId="4" fontId="120" fillId="0" borderId="17" xfId="962" applyNumberFormat="1" applyFont="1" applyBorder="1" applyAlignment="1">
      <alignment horizontal="left" vertical="top" wrapText="1"/>
    </xf>
    <xf numFmtId="49" fontId="123" fillId="0" borderId="16" xfId="962" applyNumberFormat="1" applyFont="1" applyBorder="1" applyAlignment="1">
      <alignment horizontal="left" vertical="top" wrapText="1"/>
    </xf>
    <xf numFmtId="0" fontId="120" fillId="0" borderId="1" xfId="962" applyFont="1" applyFill="1" applyBorder="1" applyAlignment="1">
      <alignment horizontal="center" vertical="center" wrapText="1"/>
    </xf>
    <xf numFmtId="49" fontId="120" fillId="3" borderId="12" xfId="962" applyNumberFormat="1" applyFont="1" applyFill="1" applyBorder="1" applyAlignment="1">
      <alignment horizontal="center" vertical="center" wrapText="1"/>
    </xf>
    <xf numFmtId="49" fontId="120" fillId="3" borderId="16" xfId="962" applyNumberFormat="1" applyFont="1" applyFill="1" applyBorder="1" applyAlignment="1">
      <alignment horizontal="center" vertical="center" wrapText="1"/>
    </xf>
    <xf numFmtId="49" fontId="120" fillId="3" borderId="17" xfId="962" applyNumberFormat="1" applyFont="1" applyFill="1" applyBorder="1" applyAlignment="1">
      <alignment horizontal="center" vertical="center" wrapText="1"/>
    </xf>
    <xf numFmtId="0" fontId="120" fillId="0" borderId="12" xfId="962" applyFont="1" applyBorder="1" applyAlignment="1">
      <alignment horizontal="left" vertical="top" wrapText="1"/>
    </xf>
    <xf numFmtId="0" fontId="120" fillId="0" borderId="16" xfId="962" applyFont="1" applyBorder="1" applyAlignment="1">
      <alignment horizontal="left" vertical="top" wrapText="1"/>
    </xf>
    <xf numFmtId="0" fontId="120" fillId="0" borderId="17" xfId="962" applyFont="1" applyBorder="1" applyAlignment="1">
      <alignment horizontal="left" vertical="top" wrapText="1"/>
    </xf>
    <xf numFmtId="49" fontId="120" fillId="0" borderId="12" xfId="962" applyNumberFormat="1" applyFont="1" applyBorder="1" applyAlignment="1">
      <alignment horizontal="left" vertical="top" wrapText="1"/>
    </xf>
    <xf numFmtId="49" fontId="120" fillId="0" borderId="16" xfId="962" applyNumberFormat="1" applyFont="1" applyBorder="1" applyAlignment="1">
      <alignment horizontal="left" vertical="top" wrapText="1"/>
    </xf>
    <xf numFmtId="49" fontId="120" fillId="0" borderId="17" xfId="962" applyNumberFormat="1" applyFont="1" applyBorder="1" applyAlignment="1">
      <alignment horizontal="left" vertical="top" wrapText="1"/>
    </xf>
    <xf numFmtId="0" fontId="123" fillId="0" borderId="1" xfId="962" applyFont="1" applyBorder="1" applyAlignment="1">
      <alignment horizontal="left" vertical="top" wrapText="1"/>
    </xf>
    <xf numFmtId="4" fontId="123" fillId="0" borderId="1" xfId="962" applyNumberFormat="1" applyFont="1" applyBorder="1" applyAlignment="1">
      <alignment horizontal="left" vertical="top" wrapText="1"/>
    </xf>
    <xf numFmtId="49" fontId="123" fillId="0" borderId="1" xfId="962" applyNumberFormat="1" applyFont="1" applyFill="1" applyBorder="1" applyAlignment="1">
      <alignment horizontal="left" vertical="top" wrapText="1"/>
    </xf>
    <xf numFmtId="49" fontId="123" fillId="3" borderId="12" xfId="962" applyNumberFormat="1" applyFont="1" applyFill="1" applyBorder="1" applyAlignment="1">
      <alignment horizontal="center" vertical="center" wrapText="1"/>
    </xf>
    <xf numFmtId="49" fontId="123" fillId="3" borderId="16" xfId="962" applyNumberFormat="1" applyFont="1" applyFill="1" applyBorder="1" applyAlignment="1">
      <alignment horizontal="center" vertical="center" wrapText="1"/>
    </xf>
    <xf numFmtId="49" fontId="123" fillId="3" borderId="17" xfId="962" applyNumberFormat="1" applyFont="1" applyFill="1" applyBorder="1" applyAlignment="1">
      <alignment horizontal="center" vertical="center" wrapText="1"/>
    </xf>
    <xf numFmtId="0" fontId="123" fillId="0" borderId="16" xfId="962" applyFont="1" applyBorder="1" applyAlignment="1">
      <alignment horizontal="left" vertical="top" wrapText="1"/>
    </xf>
    <xf numFmtId="49" fontId="123" fillId="3" borderId="12" xfId="962" applyNumberFormat="1" applyFont="1" applyFill="1" applyBorder="1" applyAlignment="1">
      <alignment horizontal="left" vertical="top" wrapText="1"/>
    </xf>
    <xf numFmtId="49" fontId="123" fillId="3" borderId="16" xfId="962" applyNumberFormat="1" applyFont="1" applyFill="1" applyBorder="1" applyAlignment="1">
      <alignment horizontal="left" vertical="top" wrapText="1"/>
    </xf>
    <xf numFmtId="49" fontId="123" fillId="3" borderId="17" xfId="962" applyNumberFormat="1" applyFont="1" applyFill="1" applyBorder="1" applyAlignment="1">
      <alignment horizontal="left" vertical="top" wrapText="1"/>
    </xf>
    <xf numFmtId="49" fontId="123" fillId="0" borderId="12" xfId="962" applyNumberFormat="1" applyFont="1" applyBorder="1" applyAlignment="1">
      <alignment horizontal="center" vertical="center" wrapText="1"/>
    </xf>
    <xf numFmtId="49" fontId="123" fillId="0" borderId="16" xfId="962" applyNumberFormat="1" applyFont="1" applyBorder="1" applyAlignment="1">
      <alignment horizontal="center" vertical="center" wrapText="1"/>
    </xf>
    <xf numFmtId="49" fontId="123" fillId="0" borderId="17" xfId="962" applyNumberFormat="1" applyFont="1" applyBorder="1" applyAlignment="1">
      <alignment horizontal="center" vertical="center" wrapText="1"/>
    </xf>
    <xf numFmtId="4" fontId="119" fillId="0" borderId="12" xfId="962" applyNumberFormat="1" applyFont="1" applyBorder="1" applyAlignment="1">
      <alignment horizontal="left" vertical="top"/>
    </xf>
    <xf numFmtId="4" fontId="119" fillId="0" borderId="16" xfId="962" applyNumberFormat="1" applyFont="1" applyBorder="1" applyAlignment="1">
      <alignment horizontal="left" vertical="top"/>
    </xf>
    <xf numFmtId="4" fontId="119" fillId="0" borderId="17" xfId="962" applyNumberFormat="1" applyFont="1" applyBorder="1" applyAlignment="1">
      <alignment horizontal="left" vertical="top"/>
    </xf>
    <xf numFmtId="49" fontId="119" fillId="0" borderId="12" xfId="962" applyNumberFormat="1" applyFont="1" applyBorder="1" applyAlignment="1">
      <alignment horizontal="left" vertical="top"/>
    </xf>
    <xf numFmtId="49" fontId="119" fillId="0" borderId="16" xfId="962" applyNumberFormat="1" applyFont="1" applyBorder="1" applyAlignment="1">
      <alignment horizontal="left" vertical="top"/>
    </xf>
    <xf numFmtId="49" fontId="119" fillId="0" borderId="17" xfId="962" applyNumberFormat="1" applyFont="1" applyBorder="1" applyAlignment="1">
      <alignment horizontal="left" vertical="top"/>
    </xf>
    <xf numFmtId="49" fontId="123" fillId="0" borderId="1" xfId="962" applyNumberFormat="1" applyFont="1" applyBorder="1" applyAlignment="1">
      <alignment horizontal="center" vertical="center" wrapText="1"/>
    </xf>
    <xf numFmtId="0" fontId="123" fillId="0" borderId="16" xfId="962" applyFont="1" applyBorder="1" applyAlignment="1">
      <alignment horizontal="center" vertical="center" wrapText="1"/>
    </xf>
    <xf numFmtId="167" fontId="123" fillId="0" borderId="12" xfId="962" applyNumberFormat="1" applyFont="1" applyBorder="1" applyAlignment="1">
      <alignment horizontal="left" vertical="top" wrapText="1"/>
    </xf>
    <xf numFmtId="167" fontId="123" fillId="0" borderId="16" xfId="962" applyNumberFormat="1" applyFont="1" applyBorder="1" applyAlignment="1">
      <alignment horizontal="left" vertical="top" wrapText="1"/>
    </xf>
    <xf numFmtId="167" fontId="123" fillId="0" borderId="17" xfId="962" applyNumberFormat="1" applyFont="1" applyBorder="1" applyAlignment="1">
      <alignment horizontal="left" vertical="top" wrapText="1"/>
    </xf>
    <xf numFmtId="4" fontId="119" fillId="0" borderId="1" xfId="962" applyNumberFormat="1" applyFont="1" applyBorder="1" applyAlignment="1">
      <alignment horizontal="left" vertical="top"/>
    </xf>
    <xf numFmtId="0" fontId="120" fillId="0" borderId="0" xfId="902" applyFont="1" applyAlignment="1">
      <alignment horizontal="center" vertical="center" wrapText="1"/>
    </xf>
    <xf numFmtId="0" fontId="120" fillId="0" borderId="0" xfId="2" applyFont="1" applyAlignment="1">
      <alignment horizontal="center" vertical="center" wrapText="1"/>
    </xf>
    <xf numFmtId="0" fontId="123" fillId="0" borderId="0" xfId="998" applyFont="1" applyAlignment="1">
      <alignment vertical="center" wrapText="1"/>
    </xf>
    <xf numFmtId="0" fontId="120" fillId="0" borderId="0" xfId="840" applyFont="1" applyAlignment="1">
      <alignment horizontal="center" vertical="center" wrapText="1"/>
    </xf>
    <xf numFmtId="0" fontId="123" fillId="0" borderId="0" xfId="2" applyFont="1" applyAlignment="1">
      <alignment horizontal="center" vertical="center" wrapText="1"/>
    </xf>
    <xf numFmtId="49" fontId="120" fillId="0" borderId="1" xfId="902" applyNumberFormat="1" applyFont="1" applyFill="1" applyBorder="1" applyAlignment="1">
      <alignment horizontal="center" vertical="center" wrapText="1"/>
    </xf>
    <xf numFmtId="167" fontId="120" fillId="0" borderId="12" xfId="962" applyNumberFormat="1" applyFont="1" applyBorder="1" applyAlignment="1">
      <alignment horizontal="left" vertical="top" wrapText="1"/>
    </xf>
    <xf numFmtId="167" fontId="120" fillId="0" borderId="16" xfId="962" applyNumberFormat="1" applyFont="1" applyBorder="1" applyAlignment="1">
      <alignment horizontal="left" vertical="top" wrapText="1"/>
    </xf>
    <xf numFmtId="167" fontId="120" fillId="0" borderId="17" xfId="962" applyNumberFormat="1" applyFont="1" applyBorder="1" applyAlignment="1">
      <alignment horizontal="left" vertical="top" wrapText="1"/>
    </xf>
    <xf numFmtId="4" fontId="123" fillId="0" borderId="12" xfId="962" applyNumberFormat="1" applyFont="1" applyBorder="1" applyAlignment="1">
      <alignment horizontal="left" vertical="top" wrapText="1"/>
    </xf>
    <xf numFmtId="4" fontId="123" fillId="0" borderId="16" xfId="962" applyNumberFormat="1" applyFont="1" applyBorder="1" applyAlignment="1">
      <alignment horizontal="left" vertical="top" wrapText="1"/>
    </xf>
    <xf numFmtId="4" fontId="123" fillId="0" borderId="17" xfId="962" applyNumberFormat="1" applyFont="1" applyBorder="1" applyAlignment="1">
      <alignment horizontal="left" vertical="top" wrapText="1"/>
    </xf>
    <xf numFmtId="0" fontId="120" fillId="0" borderId="1" xfId="1281" applyFont="1" applyBorder="1" applyAlignment="1">
      <alignment horizontal="center" vertical="center" wrapText="1"/>
    </xf>
    <xf numFmtId="0" fontId="120" fillId="0" borderId="1" xfId="1281" applyFont="1" applyBorder="1" applyAlignment="1">
      <alignment horizontal="left" vertical="center" wrapText="1"/>
    </xf>
    <xf numFmtId="167" fontId="120" fillId="0" borderId="12" xfId="1281" applyNumberFormat="1" applyFont="1" applyBorder="1" applyAlignment="1">
      <alignment horizontal="left" vertical="center" wrapText="1"/>
    </xf>
    <xf numFmtId="167" fontId="120" fillId="0" borderId="16" xfId="1281" applyNumberFormat="1" applyFont="1" applyBorder="1" applyAlignment="1">
      <alignment horizontal="left" vertical="center" wrapText="1"/>
    </xf>
    <xf numFmtId="167" fontId="120" fillId="0" borderId="17" xfId="1281" applyNumberFormat="1" applyFont="1" applyBorder="1" applyAlignment="1">
      <alignment horizontal="left" vertical="center" wrapText="1"/>
    </xf>
    <xf numFmtId="167" fontId="120" fillId="0" borderId="12" xfId="1281" applyNumberFormat="1" applyFont="1" applyBorder="1" applyAlignment="1">
      <alignment horizontal="left" vertical="top" wrapText="1"/>
    </xf>
    <xf numFmtId="167" fontId="120" fillId="0" borderId="16" xfId="1281" applyNumberFormat="1" applyFont="1" applyBorder="1" applyAlignment="1">
      <alignment horizontal="left" vertical="top" wrapText="1"/>
    </xf>
    <xf numFmtId="167" fontId="120" fillId="0" borderId="17" xfId="1281" applyNumberFormat="1" applyFont="1" applyBorder="1" applyAlignment="1">
      <alignment horizontal="left" vertical="top" wrapText="1"/>
    </xf>
    <xf numFmtId="49" fontId="120" fillId="0" borderId="1" xfId="1281" applyNumberFormat="1" applyFont="1" applyBorder="1" applyAlignment="1">
      <alignment horizontal="center" vertical="center" wrapText="1"/>
    </xf>
    <xf numFmtId="167" fontId="120" fillId="0" borderId="12" xfId="1281" applyNumberFormat="1" applyFont="1" applyBorder="1" applyAlignment="1">
      <alignment horizontal="left" vertical="center"/>
    </xf>
    <xf numFmtId="167" fontId="120" fillId="0" borderId="16" xfId="1281" applyNumberFormat="1" applyFont="1" applyBorder="1" applyAlignment="1">
      <alignment horizontal="left" vertical="center"/>
    </xf>
    <xf numFmtId="167" fontId="120" fillId="0" borderId="17" xfId="1281" applyNumberFormat="1" applyFont="1" applyBorder="1" applyAlignment="1">
      <alignment horizontal="left" vertical="center"/>
    </xf>
    <xf numFmtId="0" fontId="123" fillId="0" borderId="12" xfId="1281" applyFont="1" applyBorder="1" applyAlignment="1">
      <alignment horizontal="left" vertical="top"/>
    </xf>
    <xf numFmtId="0" fontId="123" fillId="0" borderId="16" xfId="1281" applyFont="1" applyBorder="1" applyAlignment="1">
      <alignment horizontal="left" vertical="top"/>
    </xf>
    <xf numFmtId="0" fontId="123" fillId="0" borderId="17" xfId="1281" applyFont="1" applyBorder="1" applyAlignment="1">
      <alignment horizontal="left" vertical="top"/>
    </xf>
    <xf numFmtId="49" fontId="126" fillId="0" borderId="1" xfId="1281" applyNumberFormat="1" applyFont="1" applyBorder="1" applyAlignment="1">
      <alignment horizontal="center" vertical="center" wrapText="1"/>
    </xf>
    <xf numFmtId="0" fontId="126" fillId="0" borderId="1" xfId="1281" applyFont="1" applyBorder="1" applyAlignment="1">
      <alignment horizontal="left" vertical="top" wrapText="1"/>
    </xf>
    <xf numFmtId="0" fontId="126" fillId="0" borderId="1" xfId="1281" applyFont="1" applyBorder="1" applyAlignment="1">
      <alignment horizontal="left" vertical="center" wrapText="1"/>
    </xf>
    <xf numFmtId="0" fontId="120" fillId="0" borderId="12" xfId="1281" applyFont="1" applyBorder="1" applyAlignment="1">
      <alignment horizontal="left" vertical="center" wrapText="1"/>
    </xf>
    <xf numFmtId="0" fontId="120" fillId="0" borderId="16" xfId="1281" applyFont="1" applyBorder="1" applyAlignment="1">
      <alignment horizontal="left" vertical="center" wrapText="1"/>
    </xf>
    <xf numFmtId="0" fontId="120" fillId="0" borderId="17" xfId="1281" applyFont="1" applyBorder="1" applyAlignment="1">
      <alignment horizontal="left" vertical="center" wrapText="1"/>
    </xf>
    <xf numFmtId="0" fontId="120" fillId="0" borderId="12" xfId="1281" applyFont="1" applyBorder="1" applyAlignment="1">
      <alignment horizontal="left" vertical="top" wrapText="1"/>
    </xf>
    <xf numFmtId="0" fontId="120" fillId="0" borderId="16" xfId="1281" applyFont="1" applyBorder="1" applyAlignment="1">
      <alignment horizontal="left" vertical="top" wrapText="1"/>
    </xf>
    <xf numFmtId="0" fontId="120" fillId="0" borderId="17" xfId="1281" applyFont="1" applyBorder="1" applyAlignment="1">
      <alignment horizontal="left" vertical="top" wrapText="1"/>
    </xf>
    <xf numFmtId="167" fontId="127" fillId="0" borderId="1" xfId="1281" applyNumberFormat="1" applyFont="1" applyBorder="1" applyAlignment="1">
      <alignment horizontal="center" vertical="center" wrapText="1"/>
    </xf>
    <xf numFmtId="167" fontId="123" fillId="0" borderId="1" xfId="1281" applyNumberFormat="1" applyFont="1" applyBorder="1" applyAlignment="1">
      <alignment horizontal="center" vertical="top" wrapText="1"/>
    </xf>
    <xf numFmtId="0" fontId="123" fillId="0" borderId="1" xfId="1281" applyFont="1" applyBorder="1" applyAlignment="1">
      <alignment horizontal="left" vertical="top" wrapText="1"/>
    </xf>
    <xf numFmtId="0" fontId="124" fillId="0" borderId="1" xfId="1281" applyFont="1" applyBorder="1" applyAlignment="1" applyProtection="1">
      <alignment horizontal="center" vertical="center" wrapText="1"/>
      <protection locked="0"/>
    </xf>
    <xf numFmtId="0" fontId="126" fillId="0" borderId="1" xfId="1281" applyFont="1" applyBorder="1" applyAlignment="1">
      <alignment horizontal="center" vertical="center" wrapText="1"/>
    </xf>
    <xf numFmtId="49" fontId="127" fillId="0" borderId="1" xfId="1281" applyNumberFormat="1" applyFont="1" applyBorder="1" applyAlignment="1">
      <alignment horizontal="center" vertical="center" wrapText="1"/>
    </xf>
    <xf numFmtId="0" fontId="125" fillId="0" borderId="1" xfId="1281" applyFont="1" applyBorder="1" applyAlignment="1" applyProtection="1">
      <alignment horizontal="left" vertical="top" wrapText="1"/>
      <protection locked="0"/>
    </xf>
    <xf numFmtId="0" fontId="127" fillId="0" borderId="1" xfId="1281" applyFont="1" applyBorder="1" applyAlignment="1">
      <alignment horizontal="left" vertical="top" wrapText="1"/>
    </xf>
    <xf numFmtId="167" fontId="123" fillId="0" borderId="1" xfId="1281" applyNumberFormat="1" applyFont="1" applyBorder="1" applyAlignment="1">
      <alignment horizontal="center" vertical="center"/>
    </xf>
    <xf numFmtId="166" fontId="123" fillId="3" borderId="12" xfId="1281" applyNumberFormat="1" applyFont="1" applyFill="1" applyBorder="1" applyAlignment="1">
      <alignment horizontal="center" vertical="center" wrapText="1"/>
    </xf>
    <xf numFmtId="166" fontId="123" fillId="3" borderId="17" xfId="1281" applyNumberFormat="1" applyFont="1" applyFill="1" applyBorder="1" applyAlignment="1">
      <alignment horizontal="center" vertical="center" wrapText="1"/>
    </xf>
    <xf numFmtId="167" fontId="123" fillId="3" borderId="12" xfId="1281" applyNumberFormat="1" applyFont="1" applyFill="1" applyBorder="1" applyAlignment="1">
      <alignment horizontal="left" vertical="top" wrapText="1"/>
    </xf>
    <xf numFmtId="167" fontId="123" fillId="3" borderId="17" xfId="1281" applyNumberFormat="1" applyFont="1" applyFill="1" applyBorder="1" applyAlignment="1">
      <alignment horizontal="left" vertical="top" wrapText="1"/>
    </xf>
    <xf numFmtId="49" fontId="127" fillId="0" borderId="12" xfId="1281" applyNumberFormat="1" applyFont="1" applyBorder="1" applyAlignment="1">
      <alignment horizontal="center" vertical="center" wrapText="1"/>
    </xf>
    <xf numFmtId="49" fontId="127" fillId="0" borderId="17" xfId="1281" applyNumberFormat="1" applyFont="1" applyBorder="1" applyAlignment="1">
      <alignment horizontal="center" vertical="center" wrapText="1"/>
    </xf>
    <xf numFmtId="0" fontId="125" fillId="3" borderId="12" xfId="1281" applyFont="1" applyFill="1" applyBorder="1" applyAlignment="1" applyProtection="1">
      <alignment horizontal="left" vertical="top" wrapText="1"/>
      <protection locked="0"/>
    </xf>
    <xf numFmtId="0" fontId="125" fillId="3" borderId="17" xfId="1281" applyFont="1" applyFill="1" applyBorder="1" applyAlignment="1" applyProtection="1">
      <alignment horizontal="left" vertical="top" wrapText="1"/>
      <protection locked="0"/>
    </xf>
    <xf numFmtId="167" fontId="127" fillId="3" borderId="12" xfId="1281" applyNumberFormat="1" applyFont="1" applyFill="1" applyBorder="1" applyAlignment="1">
      <alignment horizontal="left" vertical="top" wrapText="1"/>
    </xf>
    <xf numFmtId="167" fontId="127" fillId="3" borderId="17" xfId="1281" applyNumberFormat="1" applyFont="1" applyFill="1" applyBorder="1" applyAlignment="1">
      <alignment horizontal="left" vertical="top" wrapText="1"/>
    </xf>
    <xf numFmtId="166" fontId="123" fillId="3" borderId="12" xfId="1" applyNumberFormat="1" applyFont="1" applyFill="1" applyBorder="1" applyAlignment="1">
      <alignment horizontal="center" vertical="center"/>
    </xf>
    <xf numFmtId="166" fontId="123" fillId="3" borderId="17" xfId="1" applyNumberFormat="1" applyFont="1" applyFill="1" applyBorder="1" applyAlignment="1">
      <alignment horizontal="center" vertical="center"/>
    </xf>
    <xf numFmtId="0" fontId="120" fillId="0" borderId="0" xfId="1281" applyFont="1" applyAlignment="1">
      <alignment horizontal="center" vertical="center" wrapText="1"/>
    </xf>
    <xf numFmtId="0" fontId="127" fillId="0" borderId="12" xfId="1281" applyFont="1" applyBorder="1" applyAlignment="1">
      <alignment horizontal="left" vertical="top" wrapText="1"/>
    </xf>
    <xf numFmtId="0" fontId="127" fillId="0" borderId="17" xfId="1281" applyFont="1" applyBorder="1" applyAlignment="1">
      <alignment horizontal="left" vertical="top" wrapText="1"/>
    </xf>
    <xf numFmtId="167" fontId="127" fillId="0" borderId="12" xfId="1281" applyNumberFormat="1" applyFont="1" applyBorder="1" applyAlignment="1">
      <alignment horizontal="center" vertical="top" wrapText="1"/>
    </xf>
    <xf numFmtId="167" fontId="127" fillId="0" borderId="17" xfId="1281" applyNumberFormat="1" applyFont="1" applyBorder="1" applyAlignment="1">
      <alignment horizontal="center" vertical="top" wrapText="1"/>
    </xf>
    <xf numFmtId="167" fontId="127" fillId="0" borderId="12" xfId="1281" applyNumberFormat="1" applyFont="1" applyBorder="1" applyAlignment="1">
      <alignment horizontal="center" vertical="center" wrapText="1"/>
    </xf>
    <xf numFmtId="167" fontId="127" fillId="0" borderId="17" xfId="1281" applyNumberFormat="1" applyFont="1" applyBorder="1" applyAlignment="1">
      <alignment horizontal="center" vertical="center" wrapText="1"/>
    </xf>
    <xf numFmtId="167" fontId="127" fillId="0" borderId="12" xfId="1281" applyNumberFormat="1" applyFont="1" applyFill="1" applyBorder="1" applyAlignment="1">
      <alignment horizontal="left" vertical="top" wrapText="1"/>
    </xf>
    <xf numFmtId="167" fontId="127" fillId="0" borderId="17" xfId="1281" applyNumberFormat="1" applyFont="1" applyFill="1" applyBorder="1" applyAlignment="1">
      <alignment horizontal="left" vertical="top" wrapText="1"/>
    </xf>
    <xf numFmtId="0" fontId="123" fillId="0" borderId="12" xfId="1281" applyFont="1" applyBorder="1" applyAlignment="1">
      <alignment horizontal="left" vertical="top" wrapText="1"/>
    </xf>
    <xf numFmtId="0" fontId="123" fillId="0" borderId="17" xfId="1281" applyFont="1" applyBorder="1" applyAlignment="1">
      <alignment horizontal="left" vertical="top" wrapText="1"/>
    </xf>
    <xf numFmtId="49" fontId="128" fillId="0" borderId="1" xfId="1282" applyNumberFormat="1" applyFont="1" applyBorder="1" applyAlignment="1">
      <alignment horizontal="center" vertical="top"/>
    </xf>
    <xf numFmtId="0" fontId="130" fillId="0" borderId="1" xfId="1282" applyFont="1" applyBorder="1" applyAlignment="1">
      <alignment horizontal="left" vertical="center" wrapText="1"/>
    </xf>
    <xf numFmtId="167" fontId="120" fillId="0" borderId="12" xfId="1282" applyNumberFormat="1" applyFont="1" applyBorder="1" applyAlignment="1">
      <alignment horizontal="left" vertical="top" wrapText="1"/>
    </xf>
    <xf numFmtId="167" fontId="120" fillId="0" borderId="16" xfId="1282" applyNumberFormat="1" applyFont="1" applyBorder="1" applyAlignment="1">
      <alignment horizontal="left" vertical="top" wrapText="1"/>
    </xf>
    <xf numFmtId="167" fontId="120" fillId="0" borderId="17" xfId="1282" applyNumberFormat="1" applyFont="1" applyBorder="1" applyAlignment="1">
      <alignment horizontal="left" vertical="top" wrapText="1"/>
    </xf>
    <xf numFmtId="0" fontId="132" fillId="0" borderId="12" xfId="1282" applyFont="1" applyBorder="1" applyAlignment="1">
      <alignment horizontal="left" vertical="top" wrapText="1"/>
    </xf>
    <xf numFmtId="0" fontId="132" fillId="0" borderId="16" xfId="1282" applyFont="1" applyBorder="1" applyAlignment="1">
      <alignment horizontal="left" vertical="top" wrapText="1"/>
    </xf>
    <xf numFmtId="0" fontId="132" fillId="0" borderId="17" xfId="1282" applyFont="1" applyBorder="1" applyAlignment="1">
      <alignment horizontal="left" vertical="top" wrapText="1"/>
    </xf>
    <xf numFmtId="0" fontId="128" fillId="0" borderId="1" xfId="1282" applyFont="1" applyBorder="1" applyAlignment="1">
      <alignment horizontal="left" vertical="top" wrapText="1"/>
    </xf>
    <xf numFmtId="167" fontId="123" fillId="0" borderId="1" xfId="1282" applyNumberFormat="1" applyFont="1" applyBorder="1" applyAlignment="1">
      <alignment horizontal="left" vertical="top" wrapText="1"/>
    </xf>
    <xf numFmtId="0" fontId="123" fillId="0" borderId="1" xfId="1282" applyFont="1" applyBorder="1" applyAlignment="1">
      <alignment horizontal="left" vertical="top" wrapText="1"/>
    </xf>
    <xf numFmtId="0" fontId="130" fillId="0" borderId="12" xfId="1282" applyFont="1" applyBorder="1" applyAlignment="1">
      <alignment horizontal="left" vertical="center" wrapText="1"/>
    </xf>
    <xf numFmtId="0" fontId="130" fillId="0" borderId="17" xfId="1282" applyFont="1" applyBorder="1" applyAlignment="1">
      <alignment horizontal="left" vertical="center" wrapText="1"/>
    </xf>
    <xf numFmtId="167" fontId="131" fillId="0" borderId="12" xfId="1282" applyNumberFormat="1" applyFont="1" applyBorder="1" applyAlignment="1">
      <alignment horizontal="left" vertical="top" wrapText="1"/>
    </xf>
    <xf numFmtId="167" fontId="131" fillId="0" borderId="17" xfId="1282" applyNumberFormat="1" applyFont="1" applyBorder="1" applyAlignment="1">
      <alignment horizontal="left" vertical="top" wrapText="1"/>
    </xf>
    <xf numFmtId="0" fontId="130" fillId="0" borderId="1" xfId="1282" applyFont="1" applyBorder="1" applyAlignment="1">
      <alignment horizontal="center" vertical="center"/>
    </xf>
    <xf numFmtId="49" fontId="130" fillId="0" borderId="1" xfId="1282" applyNumberFormat="1" applyFont="1" applyBorder="1" applyAlignment="1">
      <alignment horizontal="center" vertical="top"/>
    </xf>
    <xf numFmtId="0" fontId="130" fillId="0" borderId="1" xfId="1282" applyFont="1" applyBorder="1" applyAlignment="1">
      <alignment horizontal="left" vertical="top" wrapText="1"/>
    </xf>
    <xf numFmtId="0" fontId="120" fillId="0" borderId="1" xfId="1282" applyFont="1" applyBorder="1" applyAlignment="1">
      <alignment horizontal="left" vertical="top" wrapText="1"/>
    </xf>
    <xf numFmtId="167" fontId="123" fillId="0" borderId="1" xfId="1" applyNumberFormat="1" applyFont="1" applyBorder="1" applyAlignment="1">
      <alignment horizontal="justify" vertical="top" wrapText="1"/>
    </xf>
    <xf numFmtId="167" fontId="123" fillId="0" borderId="12" xfId="1282" applyNumberFormat="1" applyFont="1" applyBorder="1" applyAlignment="1">
      <alignment horizontal="center" vertical="center"/>
    </xf>
    <xf numFmtId="167" fontId="123" fillId="0" borderId="17" xfId="1282" applyNumberFormat="1" applyFont="1" applyBorder="1" applyAlignment="1">
      <alignment horizontal="center" vertical="center"/>
    </xf>
    <xf numFmtId="167" fontId="128" fillId="0" borderId="12" xfId="1282" applyNumberFormat="1" applyFont="1" applyBorder="1" applyAlignment="1">
      <alignment horizontal="center" vertical="center"/>
    </xf>
    <xf numFmtId="167" fontId="128" fillId="0" borderId="17" xfId="1282" applyNumberFormat="1" applyFont="1" applyBorder="1" applyAlignment="1">
      <alignment horizontal="center" vertical="center"/>
    </xf>
    <xf numFmtId="0" fontId="123" fillId="0" borderId="12" xfId="1282" applyFont="1" applyBorder="1" applyAlignment="1">
      <alignment horizontal="left" vertical="top" wrapText="1"/>
    </xf>
    <xf numFmtId="0" fontId="123" fillId="0" borderId="17" xfId="1282" applyFont="1" applyBorder="1" applyAlignment="1">
      <alignment horizontal="left" vertical="top" wrapText="1"/>
    </xf>
    <xf numFmtId="49" fontId="120" fillId="0" borderId="1" xfId="1" applyNumberFormat="1" applyFont="1" applyFill="1" applyBorder="1" applyAlignment="1">
      <alignment horizontal="center" vertical="center"/>
    </xf>
    <xf numFmtId="167" fontId="120" fillId="0" borderId="1" xfId="1" applyNumberFormat="1" applyFont="1" applyBorder="1" applyAlignment="1">
      <alignment horizontal="justify" vertical="top" wrapText="1"/>
    </xf>
    <xf numFmtId="49" fontId="123" fillId="0" borderId="12" xfId="1" applyNumberFormat="1" applyFont="1" applyBorder="1" applyAlignment="1">
      <alignment horizontal="center" vertical="top"/>
    </xf>
    <xf numFmtId="49" fontId="123" fillId="0" borderId="16" xfId="1" applyNumberFormat="1" applyFont="1" applyBorder="1" applyAlignment="1">
      <alignment horizontal="center" vertical="top"/>
    </xf>
    <xf numFmtId="49" fontId="123" fillId="0" borderId="17" xfId="1" applyNumberFormat="1" applyFont="1" applyBorder="1" applyAlignment="1">
      <alignment horizontal="center" vertical="top"/>
    </xf>
    <xf numFmtId="0" fontId="120" fillId="0" borderId="12" xfId="1" applyFont="1" applyBorder="1" applyAlignment="1">
      <alignment horizontal="left" vertical="center"/>
    </xf>
    <xf numFmtId="0" fontId="120" fillId="0" borderId="16" xfId="1" applyFont="1" applyBorder="1" applyAlignment="1">
      <alignment horizontal="left" vertical="center"/>
    </xf>
    <xf numFmtId="0" fontId="120" fillId="0" borderId="17" xfId="1" applyFont="1" applyBorder="1" applyAlignment="1">
      <alignment horizontal="left" vertical="center"/>
    </xf>
    <xf numFmtId="0" fontId="132" fillId="0" borderId="1" xfId="1282" applyFont="1" applyBorder="1" applyAlignment="1">
      <alignment horizontal="left" vertical="top" wrapText="1"/>
    </xf>
    <xf numFmtId="0" fontId="128" fillId="0" borderId="1" xfId="1272" applyFont="1" applyBorder="1" applyAlignment="1">
      <alignment horizontal="center" vertical="top"/>
    </xf>
    <xf numFmtId="0" fontId="130" fillId="0" borderId="1" xfId="1272" applyFont="1" applyBorder="1" applyAlignment="1">
      <alignment horizontal="left" vertical="center" wrapText="1"/>
    </xf>
    <xf numFmtId="0" fontId="128" fillId="0" borderId="1" xfId="1" applyFont="1" applyBorder="1" applyAlignment="1">
      <alignment horizontal="center" vertical="center" wrapText="1"/>
    </xf>
    <xf numFmtId="0" fontId="130" fillId="0" borderId="12" xfId="1" applyFont="1" applyBorder="1" applyAlignment="1">
      <alignment horizontal="left" vertical="center" wrapText="1"/>
    </xf>
    <xf numFmtId="0" fontId="130" fillId="0" borderId="16" xfId="1" applyFont="1" applyBorder="1" applyAlignment="1">
      <alignment horizontal="left" vertical="center" wrapText="1"/>
    </xf>
    <xf numFmtId="0" fontId="130" fillId="0" borderId="17" xfId="1" applyFont="1" applyBorder="1" applyAlignment="1">
      <alignment horizontal="left" vertical="center" wrapText="1"/>
    </xf>
    <xf numFmtId="0" fontId="130" fillId="0" borderId="1" xfId="1" applyFont="1" applyBorder="1" applyAlignment="1">
      <alignment horizontal="center" vertical="center" wrapText="1"/>
    </xf>
    <xf numFmtId="49" fontId="120" fillId="0" borderId="12" xfId="1" applyNumberFormat="1" applyFont="1" applyBorder="1" applyAlignment="1">
      <alignment horizontal="center" vertical="top" wrapText="1"/>
    </xf>
    <xf numFmtId="49" fontId="120" fillId="0" borderId="16" xfId="1" applyNumberFormat="1" applyFont="1" applyBorder="1" applyAlignment="1">
      <alignment horizontal="center" vertical="top" wrapText="1"/>
    </xf>
    <xf numFmtId="49" fontId="120" fillId="0" borderId="17" xfId="1" applyNumberFormat="1" applyFont="1" applyBorder="1" applyAlignment="1">
      <alignment horizontal="center" vertical="top" wrapText="1"/>
    </xf>
    <xf numFmtId="0" fontId="120" fillId="0" borderId="12" xfId="1" applyFont="1" applyBorder="1" applyAlignment="1">
      <alignment horizontal="left" vertical="top" wrapText="1"/>
    </xf>
    <xf numFmtId="0" fontId="120" fillId="0" borderId="16" xfId="1" applyFont="1" applyBorder="1" applyAlignment="1">
      <alignment horizontal="left" vertical="top" wrapText="1"/>
    </xf>
    <xf numFmtId="0" fontId="120" fillId="0" borderId="17" xfId="1" applyFont="1" applyBorder="1" applyAlignment="1">
      <alignment horizontal="left" vertical="top" wrapText="1"/>
    </xf>
    <xf numFmtId="49" fontId="123" fillId="0" borderId="1" xfId="1" applyNumberFormat="1" applyFont="1" applyBorder="1" applyAlignment="1">
      <alignment horizontal="center" vertical="top" wrapText="1"/>
    </xf>
    <xf numFmtId="0" fontId="130" fillId="0" borderId="13" xfId="1" applyFont="1" applyBorder="1" applyAlignment="1">
      <alignment horizontal="center" vertical="center" wrapText="1"/>
    </xf>
    <xf numFmtId="0" fontId="130" fillId="0" borderId="14" xfId="1" applyFont="1" applyBorder="1" applyAlignment="1">
      <alignment horizontal="center" vertical="center" wrapText="1"/>
    </xf>
    <xf numFmtId="0" fontId="130" fillId="0" borderId="15" xfId="1" applyFont="1" applyBorder="1" applyAlignment="1">
      <alignment horizontal="center" vertical="center" wrapText="1"/>
    </xf>
    <xf numFmtId="49" fontId="123" fillId="0" borderId="1" xfId="1" applyNumberFormat="1" applyFont="1" applyBorder="1" applyAlignment="1">
      <alignment horizontal="center" vertical="top"/>
    </xf>
    <xf numFmtId="167" fontId="123" fillId="0" borderId="1" xfId="1" applyNumberFormat="1" applyFont="1" applyBorder="1" applyAlignment="1">
      <alignment horizontal="center" vertical="center" wrapText="1"/>
    </xf>
    <xf numFmtId="0" fontId="124" fillId="3" borderId="1" xfId="840" applyFont="1" applyFill="1" applyBorder="1" applyAlignment="1">
      <alignment horizontal="left" vertical="top" wrapText="1"/>
    </xf>
    <xf numFmtId="49" fontId="125" fillId="3" borderId="12" xfId="840" applyNumberFormat="1" applyFont="1" applyFill="1" applyBorder="1" applyAlignment="1">
      <alignment horizontal="center" vertical="center" wrapText="1"/>
    </xf>
    <xf numFmtId="49" fontId="125" fillId="3" borderId="17" xfId="840" applyNumberFormat="1" applyFont="1" applyFill="1" applyBorder="1" applyAlignment="1">
      <alignment horizontal="center" vertical="center" wrapText="1"/>
    </xf>
    <xf numFmtId="167" fontId="125" fillId="3" borderId="12" xfId="1" applyNumberFormat="1" applyFont="1" applyFill="1" applyBorder="1" applyAlignment="1">
      <alignment horizontal="left" vertical="center" wrapText="1"/>
    </xf>
    <xf numFmtId="167" fontId="125" fillId="3" borderId="17" xfId="1" applyNumberFormat="1" applyFont="1" applyFill="1" applyBorder="1" applyAlignment="1">
      <alignment horizontal="left" vertical="center" wrapText="1"/>
    </xf>
    <xf numFmtId="167" fontId="123" fillId="3" borderId="12" xfId="1" applyNumberFormat="1" applyFont="1" applyFill="1" applyBorder="1" applyAlignment="1">
      <alignment horizontal="left" vertical="top" wrapText="1"/>
    </xf>
    <xf numFmtId="167" fontId="123" fillId="3" borderId="17" xfId="1" applyNumberFormat="1" applyFont="1" applyFill="1" applyBorder="1" applyAlignment="1">
      <alignment horizontal="left" vertical="top" wrapText="1"/>
    </xf>
    <xf numFmtId="49" fontId="124" fillId="3" borderId="12" xfId="840" applyNumberFormat="1" applyFont="1" applyFill="1" applyBorder="1" applyAlignment="1">
      <alignment horizontal="center" vertical="center" wrapText="1"/>
    </xf>
    <xf numFmtId="49" fontId="124" fillId="3" borderId="17" xfId="840" applyNumberFormat="1" applyFont="1" applyFill="1" applyBorder="1" applyAlignment="1">
      <alignment horizontal="center" vertical="center" wrapText="1"/>
    </xf>
    <xf numFmtId="167" fontId="124" fillId="3" borderId="12" xfId="1" applyNumberFormat="1" applyFont="1" applyFill="1" applyBorder="1" applyAlignment="1">
      <alignment horizontal="left" vertical="center" wrapText="1"/>
    </xf>
    <xf numFmtId="167" fontId="124" fillId="3" borderId="17" xfId="1" applyNumberFormat="1" applyFont="1" applyFill="1" applyBorder="1" applyAlignment="1">
      <alignment horizontal="left" vertical="center" wrapText="1"/>
    </xf>
    <xf numFmtId="0" fontId="124" fillId="3" borderId="1" xfId="840" applyFont="1" applyFill="1" applyBorder="1" applyAlignment="1">
      <alignment horizontal="center" vertical="center" wrapText="1"/>
    </xf>
    <xf numFmtId="0" fontId="124" fillId="3" borderId="12" xfId="840" applyFont="1" applyFill="1" applyBorder="1" applyAlignment="1">
      <alignment horizontal="left" vertical="center" wrapText="1"/>
    </xf>
    <xf numFmtId="0" fontId="124" fillId="3" borderId="16" xfId="840" applyFont="1" applyFill="1" applyBorder="1" applyAlignment="1">
      <alignment horizontal="left" vertical="center" wrapText="1"/>
    </xf>
    <xf numFmtId="0" fontId="124" fillId="3" borderId="17" xfId="840" applyFont="1" applyFill="1" applyBorder="1" applyAlignment="1">
      <alignment horizontal="left" vertical="center" wrapText="1"/>
    </xf>
    <xf numFmtId="0" fontId="124" fillId="3" borderId="13" xfId="840" applyFont="1" applyFill="1" applyBorder="1" applyAlignment="1">
      <alignment horizontal="center" vertical="center" wrapText="1"/>
    </xf>
    <xf numFmtId="0" fontId="124" fillId="3" borderId="14" xfId="840" applyFont="1" applyFill="1" applyBorder="1" applyAlignment="1">
      <alignment horizontal="center" vertical="center" wrapText="1"/>
    </xf>
    <xf numFmtId="0" fontId="124" fillId="3" borderId="15" xfId="840" applyFont="1" applyFill="1" applyBorder="1" applyAlignment="1">
      <alignment horizontal="center" vertical="center" wrapText="1"/>
    </xf>
    <xf numFmtId="0" fontId="125" fillId="3" borderId="12" xfId="840" applyFont="1" applyFill="1" applyBorder="1" applyAlignment="1">
      <alignment horizontal="center" vertical="center" wrapText="1"/>
    </xf>
    <xf numFmtId="0" fontId="125" fillId="3" borderId="17" xfId="840" applyFont="1" applyFill="1" applyBorder="1" applyAlignment="1">
      <alignment horizontal="center" vertical="center" wrapText="1"/>
    </xf>
    <xf numFmtId="49" fontId="125" fillId="3" borderId="16" xfId="840" applyNumberFormat="1" applyFont="1" applyFill="1" applyBorder="1" applyAlignment="1">
      <alignment horizontal="center" vertical="center" wrapText="1"/>
    </xf>
    <xf numFmtId="0" fontId="125" fillId="3" borderId="12" xfId="840" applyFont="1" applyFill="1" applyBorder="1" applyAlignment="1">
      <alignment horizontal="left" vertical="center" wrapText="1"/>
    </xf>
    <xf numFmtId="0" fontId="125" fillId="3" borderId="16" xfId="840" applyFont="1" applyFill="1" applyBorder="1" applyAlignment="1">
      <alignment horizontal="left" vertical="center" wrapText="1"/>
    </xf>
    <xf numFmtId="0" fontId="125" fillId="3" borderId="17" xfId="840" applyFont="1" applyFill="1" applyBorder="1" applyAlignment="1">
      <alignment horizontal="left" vertical="center" wrapText="1"/>
    </xf>
    <xf numFmtId="167" fontId="125" fillId="3" borderId="12" xfId="840" applyNumberFormat="1" applyFont="1" applyFill="1" applyBorder="1" applyAlignment="1">
      <alignment horizontal="left" vertical="top" wrapText="1"/>
    </xf>
    <xf numFmtId="167" fontId="125" fillId="3" borderId="16" xfId="840" applyNumberFormat="1" applyFont="1" applyFill="1" applyBorder="1" applyAlignment="1">
      <alignment horizontal="left" vertical="top" wrapText="1"/>
    </xf>
    <xf numFmtId="167" fontId="125" fillId="3" borderId="17" xfId="840" applyNumberFormat="1" applyFont="1" applyFill="1" applyBorder="1" applyAlignment="1">
      <alignment horizontal="left" vertical="top" wrapText="1"/>
    </xf>
    <xf numFmtId="0" fontId="125" fillId="3" borderId="12" xfId="840" applyFont="1" applyFill="1" applyBorder="1" applyAlignment="1">
      <alignment horizontal="left" vertical="top" wrapText="1"/>
    </xf>
    <xf numFmtId="0" fontId="125" fillId="3" borderId="16" xfId="840" applyFont="1" applyFill="1" applyBorder="1" applyAlignment="1">
      <alignment horizontal="left" vertical="top" wrapText="1"/>
    </xf>
    <xf numFmtId="0" fontId="125" fillId="3" borderId="17" xfId="840" applyFont="1" applyFill="1" applyBorder="1" applyAlignment="1">
      <alignment horizontal="left" vertical="top" wrapText="1"/>
    </xf>
    <xf numFmtId="0" fontId="125" fillId="3" borderId="1" xfId="840" applyFont="1" applyFill="1" applyBorder="1" applyAlignment="1">
      <alignment horizontal="justify" vertical="center" wrapText="1"/>
    </xf>
    <xf numFmtId="0" fontId="125" fillId="3" borderId="13" xfId="840" applyFont="1" applyFill="1" applyBorder="1" applyAlignment="1">
      <alignment horizontal="justify" vertical="center" wrapText="1"/>
    </xf>
    <xf numFmtId="0" fontId="125" fillId="3" borderId="14" xfId="840" applyFont="1" applyFill="1" applyBorder="1" applyAlignment="1">
      <alignment horizontal="justify" vertical="center" wrapText="1"/>
    </xf>
    <xf numFmtId="0" fontId="125" fillId="3" borderId="15" xfId="840" applyFont="1" applyFill="1" applyBorder="1" applyAlignment="1">
      <alignment horizontal="justify" vertical="center" wrapText="1"/>
    </xf>
    <xf numFmtId="0" fontId="125" fillId="3" borderId="1" xfId="840" applyFont="1" applyFill="1" applyBorder="1" applyAlignment="1">
      <alignment horizontal="left" vertical="top" wrapText="1"/>
    </xf>
    <xf numFmtId="167" fontId="124" fillId="3" borderId="16" xfId="1" applyNumberFormat="1" applyFont="1" applyFill="1" applyBorder="1" applyAlignment="1">
      <alignment horizontal="left" vertical="center" wrapText="1"/>
    </xf>
    <xf numFmtId="167" fontId="120" fillId="3" borderId="1" xfId="1" applyNumberFormat="1" applyFont="1" applyFill="1" applyBorder="1" applyAlignment="1">
      <alignment horizontal="left" vertical="top" wrapText="1"/>
    </xf>
    <xf numFmtId="0" fontId="120" fillId="3" borderId="1" xfId="1" applyFont="1" applyFill="1" applyBorder="1" applyAlignment="1">
      <alignment horizontal="left" vertical="top" wrapText="1"/>
    </xf>
    <xf numFmtId="0" fontId="125" fillId="3" borderId="16" xfId="840" applyFont="1" applyFill="1" applyBorder="1" applyAlignment="1">
      <alignment horizontal="center" vertical="center" wrapText="1"/>
    </xf>
    <xf numFmtId="0" fontId="125" fillId="3" borderId="1" xfId="840" applyFont="1" applyFill="1" applyBorder="1" applyAlignment="1">
      <alignment horizontal="left" vertical="center" wrapText="1"/>
    </xf>
    <xf numFmtId="49" fontId="123" fillId="3" borderId="1" xfId="1" applyNumberFormat="1" applyFont="1" applyFill="1" applyBorder="1" applyAlignment="1">
      <alignment horizontal="left" vertical="top" wrapText="1"/>
    </xf>
    <xf numFmtId="49" fontId="123" fillId="3" borderId="1" xfId="1" applyNumberFormat="1" applyFont="1" applyFill="1" applyBorder="1" applyAlignment="1">
      <alignment horizontal="center" vertical="center" wrapText="1"/>
    </xf>
    <xf numFmtId="0" fontId="123" fillId="3" borderId="1" xfId="1" applyFont="1" applyFill="1" applyBorder="1" applyAlignment="1">
      <alignment horizontal="left" vertical="center" wrapText="1"/>
    </xf>
    <xf numFmtId="167" fontId="123" fillId="3" borderId="12" xfId="1" applyNumberFormat="1" applyFont="1" applyFill="1" applyBorder="1" applyAlignment="1">
      <alignment horizontal="center" vertical="center" wrapText="1"/>
    </xf>
    <xf numFmtId="167" fontId="123" fillId="3" borderId="17" xfId="1" applyNumberFormat="1" applyFont="1" applyFill="1" applyBorder="1" applyAlignment="1">
      <alignment horizontal="center" vertical="center" wrapText="1"/>
    </xf>
    <xf numFmtId="0" fontId="125" fillId="3" borderId="1" xfId="1" applyFont="1" applyFill="1" applyBorder="1" applyAlignment="1">
      <alignment horizontal="left" vertical="top" wrapText="1"/>
    </xf>
    <xf numFmtId="0" fontId="125" fillId="3" borderId="12" xfId="1" applyFont="1" applyFill="1" applyBorder="1" applyAlignment="1">
      <alignment horizontal="left" vertical="top" wrapText="1"/>
    </xf>
    <xf numFmtId="0" fontId="125" fillId="3" borderId="17" xfId="1" applyFont="1" applyFill="1" applyBorder="1" applyAlignment="1">
      <alignment horizontal="left" vertical="top" wrapText="1"/>
    </xf>
    <xf numFmtId="49" fontId="123" fillId="3" borderId="12" xfId="1" applyNumberFormat="1" applyFont="1" applyFill="1" applyBorder="1" applyAlignment="1">
      <alignment horizontal="center" vertical="center" wrapText="1"/>
    </xf>
    <xf numFmtId="49" fontId="123" fillId="3" borderId="16" xfId="1" applyNumberFormat="1" applyFont="1" applyFill="1" applyBorder="1" applyAlignment="1">
      <alignment horizontal="center" vertical="center" wrapText="1"/>
    </xf>
    <xf numFmtId="49" fontId="123" fillId="3" borderId="17" xfId="1" applyNumberFormat="1" applyFont="1" applyFill="1" applyBorder="1" applyAlignment="1">
      <alignment horizontal="center" vertical="center" wrapText="1"/>
    </xf>
    <xf numFmtId="0" fontId="123" fillId="3" borderId="12" xfId="1" applyFont="1" applyFill="1" applyBorder="1" applyAlignment="1">
      <alignment horizontal="left" vertical="center" wrapText="1"/>
    </xf>
    <xf numFmtId="0" fontId="123" fillId="3" borderId="16" xfId="1" applyFont="1" applyFill="1" applyBorder="1" applyAlignment="1">
      <alignment horizontal="left" vertical="center" wrapText="1"/>
    </xf>
    <xf numFmtId="0" fontId="123" fillId="3" borderId="17" xfId="1" applyFont="1" applyFill="1" applyBorder="1" applyAlignment="1">
      <alignment horizontal="left" vertical="center" wrapText="1"/>
    </xf>
    <xf numFmtId="0" fontId="125" fillId="3" borderId="16" xfId="1" applyFont="1" applyFill="1" applyBorder="1" applyAlignment="1">
      <alignment horizontal="left" vertical="top" wrapText="1"/>
    </xf>
    <xf numFmtId="0" fontId="123" fillId="3" borderId="12" xfId="1" applyFont="1" applyFill="1" applyBorder="1" applyAlignment="1">
      <alignment horizontal="center" vertical="center" wrapText="1"/>
    </xf>
    <xf numFmtId="0" fontId="123" fillId="3" borderId="17" xfId="1" applyFont="1" applyFill="1" applyBorder="1" applyAlignment="1">
      <alignment horizontal="center" vertical="center" wrapText="1"/>
    </xf>
    <xf numFmtId="49" fontId="128" fillId="3" borderId="12" xfId="1" applyNumberFormat="1" applyFont="1" applyFill="1" applyBorder="1" applyAlignment="1">
      <alignment horizontal="center" vertical="center" wrapText="1"/>
    </xf>
    <xf numFmtId="49" fontId="128" fillId="3" borderId="16" xfId="1" applyNumberFormat="1" applyFont="1" applyFill="1" applyBorder="1" applyAlignment="1">
      <alignment horizontal="center" vertical="center" wrapText="1"/>
    </xf>
    <xf numFmtId="49" fontId="128" fillId="3" borderId="17" xfId="1" applyNumberFormat="1" applyFont="1" applyFill="1" applyBorder="1" applyAlignment="1">
      <alignment horizontal="center" vertical="center" wrapText="1"/>
    </xf>
    <xf numFmtId="49" fontId="130" fillId="3" borderId="12" xfId="1" applyNumberFormat="1" applyFont="1" applyFill="1" applyBorder="1" applyAlignment="1">
      <alignment horizontal="center" vertical="center" wrapText="1"/>
    </xf>
    <xf numFmtId="49" fontId="130" fillId="3" borderId="16" xfId="1" applyNumberFormat="1" applyFont="1" applyFill="1" applyBorder="1" applyAlignment="1">
      <alignment horizontal="center" vertical="center" wrapText="1"/>
    </xf>
    <xf numFmtId="49" fontId="130" fillId="3" borderId="17" xfId="1" applyNumberFormat="1" applyFont="1" applyFill="1" applyBorder="1" applyAlignment="1">
      <alignment horizontal="center" vertical="center" wrapText="1"/>
    </xf>
    <xf numFmtId="0" fontId="130" fillId="3" borderId="12" xfId="1" applyFont="1" applyFill="1" applyBorder="1" applyAlignment="1">
      <alignment horizontal="left" vertical="center" wrapText="1"/>
    </xf>
    <xf numFmtId="0" fontId="130" fillId="3" borderId="16" xfId="1" applyFont="1" applyFill="1" applyBorder="1" applyAlignment="1">
      <alignment horizontal="left" vertical="center" wrapText="1"/>
    </xf>
    <xf numFmtId="0" fontId="130" fillId="3" borderId="17" xfId="1" applyFont="1" applyFill="1" applyBorder="1" applyAlignment="1">
      <alignment horizontal="left" vertical="center" wrapText="1"/>
    </xf>
    <xf numFmtId="0" fontId="130" fillId="3" borderId="12" xfId="1" applyFont="1" applyFill="1" applyBorder="1" applyAlignment="1">
      <alignment horizontal="left" vertical="top" wrapText="1"/>
    </xf>
    <xf numFmtId="0" fontId="130" fillId="3" borderId="16" xfId="1" applyFont="1" applyFill="1" applyBorder="1" applyAlignment="1">
      <alignment horizontal="left" vertical="top" wrapText="1"/>
    </xf>
    <xf numFmtId="0" fontId="130" fillId="3" borderId="17" xfId="1" applyFont="1" applyFill="1" applyBorder="1" applyAlignment="1">
      <alignment horizontal="left" vertical="top" wrapText="1"/>
    </xf>
    <xf numFmtId="0" fontId="124" fillId="3" borderId="1" xfId="1" applyFont="1" applyFill="1" applyBorder="1" applyAlignment="1">
      <alignment horizontal="center" vertical="center"/>
    </xf>
    <xf numFmtId="49" fontId="130" fillId="3" borderId="1" xfId="1" applyNumberFormat="1" applyFont="1" applyFill="1" applyBorder="1" applyAlignment="1">
      <alignment horizontal="center" vertical="center" wrapText="1"/>
    </xf>
    <xf numFmtId="0" fontId="130" fillId="3" borderId="1" xfId="1" applyFont="1" applyFill="1" applyBorder="1" applyAlignment="1">
      <alignment horizontal="left" vertical="top" wrapText="1"/>
    </xf>
    <xf numFmtId="49" fontId="128" fillId="3" borderId="1" xfId="1" applyNumberFormat="1" applyFont="1" applyFill="1" applyBorder="1" applyAlignment="1">
      <alignment horizontal="center" vertical="center" wrapText="1"/>
    </xf>
    <xf numFmtId="0" fontId="128" fillId="3" borderId="1" xfId="1" applyFont="1" applyFill="1" applyBorder="1" applyAlignment="1">
      <alignment horizontal="left" vertical="top" wrapText="1"/>
    </xf>
    <xf numFmtId="49" fontId="123" fillId="3" borderId="1" xfId="840" applyNumberFormat="1" applyFont="1" applyFill="1" applyBorder="1" applyAlignment="1">
      <alignment horizontal="center" vertical="center" wrapText="1"/>
    </xf>
    <xf numFmtId="0" fontId="123" fillId="3" borderId="1" xfId="840" applyFont="1" applyFill="1" applyBorder="1" applyAlignment="1">
      <alignment horizontal="left" vertical="top" wrapText="1"/>
    </xf>
    <xf numFmtId="167" fontId="123" fillId="3" borderId="1" xfId="840" applyNumberFormat="1" applyFont="1" applyFill="1" applyBorder="1" applyAlignment="1">
      <alignment horizontal="left" vertical="top" wrapText="1"/>
    </xf>
    <xf numFmtId="0" fontId="125" fillId="3" borderId="1" xfId="840" applyFont="1" applyFill="1" applyBorder="1" applyAlignment="1">
      <alignment horizontal="center" vertical="center" wrapText="1"/>
    </xf>
    <xf numFmtId="49" fontId="124" fillId="3" borderId="12" xfId="840" applyNumberFormat="1" applyFont="1" applyFill="1" applyBorder="1" applyAlignment="1">
      <alignment horizontal="left" vertical="center" wrapText="1"/>
    </xf>
    <xf numFmtId="49" fontId="124" fillId="3" borderId="16" xfId="840" applyNumberFormat="1" applyFont="1" applyFill="1" applyBorder="1" applyAlignment="1">
      <alignment horizontal="left" vertical="center" wrapText="1"/>
    </xf>
    <xf numFmtId="49" fontId="124" fillId="3" borderId="17" xfId="840" applyNumberFormat="1" applyFont="1" applyFill="1" applyBorder="1" applyAlignment="1">
      <alignment horizontal="left" vertical="center" wrapText="1"/>
    </xf>
    <xf numFmtId="167" fontId="124" fillId="3" borderId="1" xfId="840" applyNumberFormat="1" applyFont="1" applyFill="1" applyBorder="1" applyAlignment="1">
      <alignment horizontal="left" vertical="top" wrapText="1"/>
    </xf>
    <xf numFmtId="0" fontId="123" fillId="0" borderId="0" xfId="1" applyFont="1"/>
    <xf numFmtId="0" fontId="124" fillId="3" borderId="1" xfId="1" applyFont="1" applyFill="1" applyBorder="1" applyAlignment="1">
      <alignment horizontal="center" vertical="center" wrapText="1"/>
    </xf>
    <xf numFmtId="49" fontId="124" fillId="3" borderId="1" xfId="840" applyNumberFormat="1" applyFont="1" applyFill="1" applyBorder="1" applyAlignment="1">
      <alignment horizontal="center" vertical="center" wrapText="1"/>
    </xf>
    <xf numFmtId="49" fontId="124" fillId="3" borderId="1" xfId="840" applyNumberFormat="1" applyFont="1" applyFill="1" applyBorder="1" applyAlignment="1">
      <alignment horizontal="left" vertical="center" wrapText="1"/>
    </xf>
    <xf numFmtId="167" fontId="125" fillId="3" borderId="1" xfId="840" applyNumberFormat="1" applyFont="1" applyFill="1" applyBorder="1" applyAlignment="1">
      <alignment horizontal="left" vertical="top" wrapText="1"/>
    </xf>
    <xf numFmtId="166" fontId="120" fillId="0" borderId="12" xfId="1273" applyNumberFormat="1" applyFont="1" applyBorder="1" applyAlignment="1">
      <alignment horizontal="left" vertical="top" wrapText="1"/>
    </xf>
    <xf numFmtId="166" fontId="120" fillId="0" borderId="16" xfId="1273" applyNumberFormat="1" applyFont="1" applyBorder="1" applyAlignment="1">
      <alignment horizontal="left" vertical="top" wrapText="1"/>
    </xf>
    <xf numFmtId="166" fontId="120" fillId="0" borderId="17" xfId="1273" applyNumberFormat="1" applyFont="1" applyBorder="1" applyAlignment="1">
      <alignment horizontal="left" vertical="top" wrapText="1"/>
    </xf>
    <xf numFmtId="49" fontId="120" fillId="0" borderId="1" xfId="1" applyNumberFormat="1" applyFont="1" applyBorder="1" applyAlignment="1">
      <alignment horizontal="center" vertical="top"/>
    </xf>
    <xf numFmtId="166" fontId="131" fillId="0" borderId="12" xfId="1" applyNumberFormat="1" applyFont="1" applyBorder="1" applyAlignment="1">
      <alignment horizontal="left" vertical="top" wrapText="1"/>
    </xf>
    <xf numFmtId="166" fontId="131" fillId="0" borderId="16" xfId="1" applyNumberFormat="1" applyFont="1" applyBorder="1" applyAlignment="1">
      <alignment horizontal="left" vertical="top" wrapText="1"/>
    </xf>
    <xf numFmtId="166" fontId="131" fillId="0" borderId="17" xfId="1" applyNumberFormat="1" applyFont="1" applyBorder="1" applyAlignment="1">
      <alignment horizontal="left" vertical="top" wrapText="1"/>
    </xf>
    <xf numFmtId="49" fontId="128" fillId="0" borderId="1" xfId="1273" applyNumberFormat="1" applyFont="1" applyBorder="1" applyAlignment="1">
      <alignment horizontal="center" vertical="top"/>
    </xf>
    <xf numFmtId="0" fontId="130" fillId="0" borderId="1" xfId="1273" applyFont="1" applyBorder="1" applyAlignment="1">
      <alignment horizontal="left" vertical="center" wrapText="1"/>
    </xf>
    <xf numFmtId="166" fontId="132" fillId="0" borderId="1" xfId="1" applyNumberFormat="1" applyFont="1" applyBorder="1" applyAlignment="1">
      <alignment horizontal="left" vertical="center" wrapText="1"/>
    </xf>
    <xf numFmtId="166" fontId="120" fillId="0" borderId="12" xfId="1" applyNumberFormat="1" applyFont="1" applyBorder="1" applyAlignment="1">
      <alignment horizontal="left" vertical="center" wrapText="1"/>
    </xf>
    <xf numFmtId="166" fontId="120" fillId="0" borderId="16" xfId="1" applyNumberFormat="1" applyFont="1" applyBorder="1" applyAlignment="1">
      <alignment horizontal="left" vertical="center" wrapText="1"/>
    </xf>
    <xf numFmtId="166" fontId="120" fillId="0" borderId="17" xfId="1" applyNumberFormat="1" applyFont="1" applyBorder="1" applyAlignment="1">
      <alignment horizontal="left" vertical="center" wrapText="1"/>
    </xf>
    <xf numFmtId="166" fontId="123" fillId="0" borderId="12" xfId="1" applyNumberFormat="1" applyFont="1" applyBorder="1" applyAlignment="1">
      <alignment vertical="top" wrapText="1"/>
    </xf>
    <xf numFmtId="166" fontId="123" fillId="0" borderId="17" xfId="1" applyNumberFormat="1" applyFont="1" applyBorder="1" applyAlignment="1">
      <alignment vertical="top" wrapText="1"/>
    </xf>
    <xf numFmtId="166" fontId="123" fillId="3" borderId="12" xfId="1" applyNumberFormat="1" applyFont="1" applyFill="1" applyBorder="1" applyAlignment="1">
      <alignment horizontal="left" vertical="top" wrapText="1"/>
    </xf>
    <xf numFmtId="166" fontId="123" fillId="3" borderId="17" xfId="1" applyNumberFormat="1" applyFont="1" applyFill="1" applyBorder="1" applyAlignment="1">
      <alignment horizontal="left" vertical="top" wrapText="1"/>
    </xf>
    <xf numFmtId="0" fontId="120" fillId="0" borderId="1" xfId="1" applyFont="1" applyFill="1" applyBorder="1" applyAlignment="1" applyProtection="1">
      <alignment horizontal="center" vertical="top" wrapText="1"/>
      <protection locked="0"/>
    </xf>
    <xf numFmtId="49" fontId="120" fillId="3" borderId="12" xfId="1" applyNumberFormat="1" applyFont="1" applyFill="1" applyBorder="1" applyAlignment="1">
      <alignment horizontal="center" vertical="center" wrapText="1"/>
    </xf>
    <xf numFmtId="49" fontId="120" fillId="3" borderId="16" xfId="1" applyNumberFormat="1" applyFont="1" applyFill="1" applyBorder="1" applyAlignment="1">
      <alignment horizontal="center" vertical="center" wrapText="1"/>
    </xf>
    <xf numFmtId="49" fontId="120" fillId="3" borderId="17" xfId="1" applyNumberFormat="1" applyFont="1" applyFill="1" applyBorder="1" applyAlignment="1">
      <alignment horizontal="center" vertical="center" wrapText="1"/>
    </xf>
    <xf numFmtId="49" fontId="120" fillId="3" borderId="1" xfId="1" applyNumberFormat="1" applyFont="1" applyFill="1" applyBorder="1" applyAlignment="1">
      <alignment horizontal="left" vertical="center" wrapText="1"/>
    </xf>
    <xf numFmtId="167" fontId="120" fillId="3" borderId="12" xfId="1" applyNumberFormat="1" applyFont="1" applyFill="1" applyBorder="1" applyAlignment="1">
      <alignment horizontal="left" vertical="top" wrapText="1"/>
    </xf>
    <xf numFmtId="167" fontId="120" fillId="3" borderId="16" xfId="1" applyNumberFormat="1" applyFont="1" applyFill="1" applyBorder="1" applyAlignment="1">
      <alignment horizontal="left" vertical="top" wrapText="1"/>
    </xf>
    <xf numFmtId="167" fontId="120" fillId="3" borderId="17" xfId="1" applyNumberFormat="1" applyFont="1" applyFill="1" applyBorder="1" applyAlignment="1">
      <alignment horizontal="left" vertical="top" wrapText="1"/>
    </xf>
    <xf numFmtId="0" fontId="120" fillId="3" borderId="12" xfId="1" applyFont="1" applyFill="1" applyBorder="1" applyAlignment="1">
      <alignment horizontal="left" vertical="top" wrapText="1"/>
    </xf>
    <xf numFmtId="0" fontId="120" fillId="3" borderId="16" xfId="1" applyFont="1" applyFill="1" applyBorder="1" applyAlignment="1">
      <alignment horizontal="left" vertical="top" wrapText="1"/>
    </xf>
    <xf numFmtId="0" fontId="120" fillId="3" borderId="17" xfId="1" applyFont="1" applyFill="1" applyBorder="1" applyAlignment="1">
      <alignment horizontal="left" vertical="top" wrapText="1"/>
    </xf>
    <xf numFmtId="49" fontId="120" fillId="0" borderId="12" xfId="1" applyNumberFormat="1" applyFont="1" applyBorder="1" applyAlignment="1">
      <alignment horizontal="center" vertical="center" wrapText="1"/>
    </xf>
    <xf numFmtId="49" fontId="120" fillId="0" borderId="16" xfId="1" applyNumberFormat="1" applyFont="1" applyBorder="1" applyAlignment="1">
      <alignment horizontal="center" vertical="center" wrapText="1"/>
    </xf>
    <xf numFmtId="49" fontId="120" fillId="0" borderId="17" xfId="1" applyNumberFormat="1" applyFont="1" applyBorder="1" applyAlignment="1">
      <alignment horizontal="center" vertical="center" wrapText="1"/>
    </xf>
    <xf numFmtId="167" fontId="124" fillId="0" borderId="12" xfId="1" applyNumberFormat="1" applyFont="1" applyBorder="1" applyAlignment="1" applyProtection="1">
      <alignment horizontal="left" vertical="top" wrapText="1"/>
      <protection locked="0"/>
    </xf>
    <xf numFmtId="167" fontId="124" fillId="0" borderId="16" xfId="1" applyNumberFormat="1" applyFont="1" applyBorder="1" applyAlignment="1" applyProtection="1">
      <alignment horizontal="left" vertical="top" wrapText="1"/>
      <protection locked="0"/>
    </xf>
    <xf numFmtId="167" fontId="124" fillId="0" borderId="17" xfId="1" applyNumberFormat="1" applyFont="1" applyBorder="1" applyAlignment="1" applyProtection="1">
      <alignment horizontal="left" vertical="top" wrapText="1"/>
      <protection locked="0"/>
    </xf>
    <xf numFmtId="167" fontId="125" fillId="0" borderId="12" xfId="1" applyNumberFormat="1" applyFont="1" applyBorder="1" applyAlignment="1" applyProtection="1">
      <alignment horizontal="center" vertical="center" wrapText="1"/>
      <protection locked="0"/>
    </xf>
    <xf numFmtId="167" fontId="125" fillId="0" borderId="17" xfId="1" applyNumberFormat="1" applyFont="1" applyBorder="1" applyAlignment="1" applyProtection="1">
      <alignment horizontal="center" vertical="center" wrapText="1"/>
      <protection locked="0"/>
    </xf>
    <xf numFmtId="167" fontId="125" fillId="3" borderId="12" xfId="1" applyNumberFormat="1" applyFont="1" applyFill="1" applyBorder="1" applyAlignment="1" applyProtection="1">
      <alignment horizontal="center" vertical="center" wrapText="1"/>
      <protection locked="0"/>
    </xf>
    <xf numFmtId="167" fontId="125" fillId="3" borderId="17" xfId="1" applyNumberFormat="1" applyFont="1" applyFill="1" applyBorder="1" applyAlignment="1" applyProtection="1">
      <alignment horizontal="center" vertical="center" wrapText="1"/>
      <protection locked="0"/>
    </xf>
    <xf numFmtId="49" fontId="120" fillId="0" borderId="17" xfId="1" applyNumberFormat="1" applyFont="1" applyBorder="1" applyAlignment="1">
      <alignment horizontal="left" vertical="center" wrapText="1"/>
    </xf>
    <xf numFmtId="0" fontId="120" fillId="0" borderId="12" xfId="1" applyFont="1" applyBorder="1" applyAlignment="1">
      <alignment horizontal="center" vertical="top"/>
    </xf>
    <xf numFmtId="0" fontId="120" fillId="0" borderId="16" xfId="1" applyFont="1" applyBorder="1" applyAlignment="1">
      <alignment horizontal="center" vertical="top"/>
    </xf>
    <xf numFmtId="0" fontId="120" fillId="0" borderId="17" xfId="1" applyFont="1" applyBorder="1" applyAlignment="1">
      <alignment horizontal="center" vertical="top"/>
    </xf>
    <xf numFmtId="0" fontId="124" fillId="0" borderId="18" xfId="1" applyFont="1" applyBorder="1" applyAlignment="1" applyProtection="1">
      <alignment horizontal="left" vertical="top" wrapText="1"/>
      <protection locked="0"/>
    </xf>
    <xf numFmtId="0" fontId="124" fillId="0" borderId="25" xfId="1" applyFont="1" applyBorder="1" applyAlignment="1" applyProtection="1">
      <alignment horizontal="left" vertical="top" wrapText="1"/>
      <protection locked="0"/>
    </xf>
    <xf numFmtId="0" fontId="124" fillId="0" borderId="19" xfId="1" applyFont="1" applyBorder="1" applyAlignment="1" applyProtection="1">
      <alignment horizontal="left" vertical="top" wrapText="1"/>
      <protection locked="0"/>
    </xf>
    <xf numFmtId="49" fontId="123" fillId="0" borderId="1" xfId="840" applyNumberFormat="1" applyFont="1" applyBorder="1" applyAlignment="1">
      <alignment horizontal="center" vertical="center" wrapText="1"/>
    </xf>
    <xf numFmtId="0" fontId="125" fillId="0" borderId="1" xfId="1" applyFont="1" applyBorder="1" applyAlignment="1" applyProtection="1">
      <alignment vertical="top" wrapText="1"/>
      <protection locked="0"/>
    </xf>
    <xf numFmtId="0" fontId="120" fillId="0" borderId="1" xfId="840" applyFont="1" applyBorder="1" applyAlignment="1">
      <alignment horizontal="center" vertical="center" wrapText="1"/>
    </xf>
    <xf numFmtId="0" fontId="120" fillId="0" borderId="1" xfId="840" applyFont="1" applyBorder="1" applyAlignment="1">
      <alignment vertical="center" wrapText="1"/>
    </xf>
    <xf numFmtId="4" fontId="120" fillId="0" borderId="1" xfId="840" applyNumberFormat="1" applyFont="1" applyBorder="1" applyAlignment="1">
      <alignment horizontal="left" vertical="top"/>
    </xf>
    <xf numFmtId="0" fontId="123" fillId="0" borderId="1" xfId="840" applyFont="1" applyBorder="1" applyAlignment="1">
      <alignment horizontal="center" vertical="center"/>
    </xf>
    <xf numFmtId="167" fontId="120" fillId="3" borderId="1" xfId="1" applyNumberFormat="1" applyFont="1" applyFill="1" applyBorder="1" applyAlignment="1">
      <alignment horizontal="left" vertical="top"/>
    </xf>
    <xf numFmtId="49" fontId="120" fillId="0" borderId="1" xfId="840" applyNumberFormat="1" applyFont="1" applyBorder="1" applyAlignment="1">
      <alignment horizontal="center" vertical="center" wrapText="1"/>
    </xf>
    <xf numFmtId="0" fontId="124" fillId="0" borderId="1" xfId="1" applyFont="1" applyBorder="1" applyAlignment="1" applyProtection="1">
      <alignment vertical="top" wrapText="1"/>
      <protection locked="0"/>
    </xf>
    <xf numFmtId="167" fontId="120" fillId="0" borderId="1" xfId="840" applyNumberFormat="1" applyFont="1" applyBorder="1" applyAlignment="1">
      <alignment horizontal="left" vertical="top" wrapText="1"/>
    </xf>
    <xf numFmtId="167" fontId="123" fillId="0" borderId="1" xfId="840" applyNumberFormat="1" applyFont="1" applyBorder="1" applyAlignment="1">
      <alignment horizontal="left" vertical="top" wrapText="1"/>
    </xf>
    <xf numFmtId="49" fontId="120" fillId="0" borderId="12" xfId="840" applyNumberFormat="1" applyFont="1" applyFill="1" applyBorder="1" applyAlignment="1">
      <alignment horizontal="center" vertical="center" wrapText="1"/>
    </xf>
    <xf numFmtId="49" fontId="120" fillId="0" borderId="16" xfId="840" applyNumberFormat="1" applyFont="1" applyFill="1" applyBorder="1" applyAlignment="1">
      <alignment horizontal="center" vertical="center" wrapText="1"/>
    </xf>
    <xf numFmtId="49" fontId="120" fillId="0" borderId="17" xfId="840" applyNumberFormat="1" applyFont="1" applyFill="1" applyBorder="1" applyAlignment="1">
      <alignment horizontal="center" vertical="center" wrapText="1"/>
    </xf>
    <xf numFmtId="49" fontId="120" fillId="0" borderId="12" xfId="840" applyNumberFormat="1" applyFont="1" applyFill="1" applyBorder="1" applyAlignment="1">
      <alignment vertical="top" wrapText="1"/>
    </xf>
    <xf numFmtId="49" fontId="120" fillId="0" borderId="16" xfId="840" applyNumberFormat="1" applyFont="1" applyFill="1" applyBorder="1" applyAlignment="1">
      <alignment vertical="top" wrapText="1"/>
    </xf>
    <xf numFmtId="49" fontId="120" fillId="0" borderId="17" xfId="840" applyNumberFormat="1" applyFont="1" applyFill="1" applyBorder="1" applyAlignment="1">
      <alignment vertical="top" wrapText="1"/>
    </xf>
    <xf numFmtId="49" fontId="120" fillId="0" borderId="12" xfId="840" applyNumberFormat="1" applyFont="1" applyFill="1" applyBorder="1" applyAlignment="1">
      <alignment horizontal="left" vertical="center" wrapText="1"/>
    </xf>
    <xf numFmtId="49" fontId="120" fillId="0" borderId="16" xfId="840" applyNumberFormat="1" applyFont="1" applyFill="1" applyBorder="1" applyAlignment="1">
      <alignment horizontal="left" vertical="center" wrapText="1"/>
    </xf>
    <xf numFmtId="49" fontId="120" fillId="0" borderId="17" xfId="840" applyNumberFormat="1" applyFont="1" applyFill="1" applyBorder="1" applyAlignment="1">
      <alignment horizontal="left" vertical="center" wrapText="1"/>
    </xf>
    <xf numFmtId="49" fontId="120" fillId="0" borderId="12" xfId="840" applyNumberFormat="1" applyFont="1" applyFill="1" applyBorder="1" applyAlignment="1">
      <alignment horizontal="left" vertical="top" wrapText="1"/>
    </xf>
    <xf numFmtId="49" fontId="120" fillId="0" borderId="16" xfId="840" applyNumberFormat="1" applyFont="1" applyFill="1" applyBorder="1" applyAlignment="1">
      <alignment horizontal="left" vertical="top" wrapText="1"/>
    </xf>
    <xf numFmtId="49" fontId="120" fillId="0" borderId="17" xfId="840" applyNumberFormat="1" applyFont="1" applyFill="1" applyBorder="1" applyAlignment="1">
      <alignment horizontal="left" vertical="top" wrapText="1"/>
    </xf>
    <xf numFmtId="49" fontId="120" fillId="0" borderId="13" xfId="840" applyNumberFormat="1" applyFont="1" applyBorder="1" applyAlignment="1">
      <alignment horizontal="center" vertical="center"/>
    </xf>
    <xf numFmtId="49" fontId="120" fillId="0" borderId="14" xfId="840" applyNumberFormat="1" applyFont="1" applyBorder="1" applyAlignment="1">
      <alignment horizontal="center" vertical="center"/>
    </xf>
    <xf numFmtId="49" fontId="120" fillId="0" borderId="15" xfId="840" applyNumberFormat="1" applyFont="1" applyBorder="1" applyAlignment="1">
      <alignment horizontal="center" vertical="center"/>
    </xf>
    <xf numFmtId="49" fontId="123" fillId="0" borderId="12" xfId="840" applyNumberFormat="1" applyFont="1" applyBorder="1" applyAlignment="1">
      <alignment horizontal="center" vertical="center" wrapText="1"/>
    </xf>
    <xf numFmtId="49" fontId="123" fillId="0" borderId="17" xfId="840" applyNumberFormat="1" applyFont="1" applyBorder="1" applyAlignment="1">
      <alignment horizontal="center" vertical="center" wrapText="1"/>
    </xf>
    <xf numFmtId="0" fontId="125" fillId="0" borderId="12" xfId="1" applyFont="1" applyBorder="1" applyAlignment="1" applyProtection="1">
      <alignment vertical="top" wrapText="1"/>
      <protection locked="0"/>
    </xf>
    <xf numFmtId="0" fontId="125" fillId="0" borderId="17" xfId="1" applyFont="1" applyBorder="1" applyAlignment="1" applyProtection="1">
      <alignment vertical="top" wrapText="1"/>
      <protection locked="0"/>
    </xf>
    <xf numFmtId="167" fontId="123" fillId="0" borderId="12" xfId="840" applyNumberFormat="1" applyFont="1" applyBorder="1" applyAlignment="1">
      <alignment horizontal="left" vertical="top" wrapText="1"/>
    </xf>
    <xf numFmtId="167" fontId="123" fillId="0" borderId="17" xfId="840" applyNumberFormat="1" applyFont="1" applyBorder="1" applyAlignment="1">
      <alignment horizontal="left" vertical="top" wrapText="1"/>
    </xf>
    <xf numFmtId="49" fontId="123" fillId="0" borderId="12" xfId="840" applyNumberFormat="1" applyFont="1" applyFill="1" applyBorder="1" applyAlignment="1">
      <alignment horizontal="left" vertical="top" wrapText="1"/>
    </xf>
    <xf numFmtId="49" fontId="123" fillId="0" borderId="17" xfId="840" applyNumberFormat="1" applyFont="1" applyFill="1" applyBorder="1" applyAlignment="1">
      <alignment horizontal="left" vertical="top" wrapText="1"/>
    </xf>
    <xf numFmtId="49" fontId="123" fillId="0" borderId="12" xfId="840" applyNumberFormat="1" applyFont="1" applyBorder="1" applyAlignment="1">
      <alignment horizontal="center" vertical="center"/>
    </xf>
    <xf numFmtId="49" fontId="123" fillId="0" borderId="16" xfId="840" applyNumberFormat="1" applyFont="1" applyBorder="1" applyAlignment="1">
      <alignment horizontal="center" vertical="center"/>
    </xf>
    <xf numFmtId="49" fontId="123" fillId="0" borderId="17" xfId="840" applyNumberFormat="1" applyFont="1" applyBorder="1" applyAlignment="1">
      <alignment horizontal="center" vertical="center"/>
    </xf>
    <xf numFmtId="49" fontId="123" fillId="0" borderId="12" xfId="840" applyNumberFormat="1" applyFont="1" applyBorder="1" applyAlignment="1">
      <alignment vertical="top" wrapText="1"/>
    </xf>
    <xf numFmtId="49" fontId="123" fillId="0" borderId="16" xfId="840" applyNumberFormat="1" applyFont="1" applyBorder="1" applyAlignment="1">
      <alignment vertical="top" wrapText="1"/>
    </xf>
    <xf numFmtId="49" fontId="123" fillId="0" borderId="17" xfId="840" applyNumberFormat="1" applyFont="1" applyBorder="1" applyAlignment="1">
      <alignment vertical="top" wrapText="1"/>
    </xf>
    <xf numFmtId="167" fontId="123" fillId="0" borderId="12" xfId="840" applyNumberFormat="1" applyFont="1" applyBorder="1" applyAlignment="1">
      <alignment horizontal="left" vertical="top"/>
    </xf>
    <xf numFmtId="167" fontId="123" fillId="0" borderId="16" xfId="840" applyNumberFormat="1" applyFont="1" applyBorder="1" applyAlignment="1">
      <alignment horizontal="left" vertical="top"/>
    </xf>
    <xf numFmtId="167" fontId="123" fillId="0" borderId="17" xfId="840" applyNumberFormat="1" applyFont="1" applyBorder="1" applyAlignment="1">
      <alignment horizontal="left" vertical="top"/>
    </xf>
    <xf numFmtId="167" fontId="123" fillId="0" borderId="16" xfId="840" applyNumberFormat="1" applyFont="1" applyBorder="1" applyAlignment="1">
      <alignment horizontal="left" vertical="top" wrapText="1"/>
    </xf>
    <xf numFmtId="0" fontId="123" fillId="0" borderId="13" xfId="840" applyFont="1" applyBorder="1" applyAlignment="1">
      <alignment horizontal="justify" vertical="top" wrapText="1"/>
    </xf>
    <xf numFmtId="0" fontId="123" fillId="0" borderId="14" xfId="840" applyFont="1" applyBorder="1" applyAlignment="1">
      <alignment horizontal="justify" vertical="top" wrapText="1"/>
    </xf>
    <xf numFmtId="0" fontId="123" fillId="0" borderId="15" xfId="840" applyFont="1" applyBorder="1" applyAlignment="1">
      <alignment horizontal="justify" vertical="top" wrapText="1"/>
    </xf>
    <xf numFmtId="49" fontId="123" fillId="0" borderId="12" xfId="1" applyNumberFormat="1" applyFont="1" applyFill="1" applyBorder="1" applyAlignment="1">
      <alignment horizontal="center" vertical="center" wrapText="1"/>
    </xf>
    <xf numFmtId="49" fontId="123" fillId="0" borderId="17" xfId="1" applyNumberFormat="1" applyFont="1" applyFill="1" applyBorder="1" applyAlignment="1">
      <alignment horizontal="center" vertical="center" wrapText="1"/>
    </xf>
    <xf numFmtId="0" fontId="123" fillId="0" borderId="12" xfId="1" applyFont="1" applyBorder="1" applyAlignment="1">
      <alignment vertical="top" wrapText="1"/>
    </xf>
    <xf numFmtId="0" fontId="123" fillId="0" borderId="17" xfId="1" applyFont="1" applyBorder="1" applyAlignment="1">
      <alignment vertical="top" wrapText="1"/>
    </xf>
    <xf numFmtId="0" fontId="123" fillId="0" borderId="12" xfId="840" applyFont="1" applyBorder="1" applyAlignment="1">
      <alignment horizontal="center" vertical="top" wrapText="1"/>
    </xf>
    <xf numFmtId="0" fontId="123" fillId="0" borderId="17" xfId="840" applyFont="1" applyBorder="1" applyAlignment="1">
      <alignment horizontal="center" vertical="top" wrapText="1"/>
    </xf>
    <xf numFmtId="4" fontId="123" fillId="0" borderId="12" xfId="1" applyNumberFormat="1" applyFont="1" applyBorder="1" applyAlignment="1">
      <alignment horizontal="center" vertical="center" wrapText="1"/>
    </xf>
    <xf numFmtId="4" fontId="123" fillId="0" borderId="17" xfId="1" applyNumberFormat="1" applyFont="1" applyBorder="1" applyAlignment="1">
      <alignment horizontal="center" vertical="center" wrapText="1"/>
    </xf>
    <xf numFmtId="4" fontId="123" fillId="3" borderId="12" xfId="1" applyNumberFormat="1" applyFont="1" applyFill="1" applyBorder="1" applyAlignment="1">
      <alignment horizontal="center" vertical="center" wrapText="1"/>
    </xf>
    <xf numFmtId="4" fontId="123" fillId="3" borderId="17" xfId="1" applyNumberFormat="1" applyFont="1" applyFill="1" applyBorder="1" applyAlignment="1">
      <alignment horizontal="center" vertical="center" wrapText="1"/>
    </xf>
    <xf numFmtId="4" fontId="123" fillId="0" borderId="12" xfId="1" applyNumberFormat="1" applyFont="1" applyFill="1" applyBorder="1" applyAlignment="1">
      <alignment horizontal="center" vertical="center"/>
    </xf>
    <xf numFmtId="4" fontId="123" fillId="0" borderId="17" xfId="1" applyNumberFormat="1" applyFont="1" applyFill="1" applyBorder="1" applyAlignment="1">
      <alignment horizontal="center" vertical="center"/>
    </xf>
    <xf numFmtId="0" fontId="120" fillId="0" borderId="12" xfId="840" applyFont="1" applyBorder="1" applyAlignment="1">
      <alignment horizontal="left" vertical="center"/>
    </xf>
    <xf numFmtId="0" fontId="120" fillId="0" borderId="16" xfId="840" applyFont="1" applyBorder="1" applyAlignment="1">
      <alignment horizontal="left" vertical="center"/>
    </xf>
    <xf numFmtId="0" fontId="120" fillId="0" borderId="17" xfId="840" applyFont="1" applyBorder="1" applyAlignment="1">
      <alignment horizontal="left" vertical="center"/>
    </xf>
    <xf numFmtId="49" fontId="123" fillId="0" borderId="12" xfId="840" applyNumberFormat="1" applyFont="1" applyFill="1" applyBorder="1" applyAlignment="1">
      <alignment horizontal="center" vertical="center" wrapText="1"/>
    </xf>
    <xf numFmtId="49" fontId="123" fillId="0" borderId="16" xfId="840" applyNumberFormat="1" applyFont="1" applyFill="1" applyBorder="1" applyAlignment="1">
      <alignment horizontal="center" vertical="center" wrapText="1"/>
    </xf>
    <xf numFmtId="49" fontId="123" fillId="0" borderId="17" xfId="840" applyNumberFormat="1" applyFont="1" applyFill="1" applyBorder="1" applyAlignment="1">
      <alignment horizontal="center" vertical="center" wrapText="1"/>
    </xf>
    <xf numFmtId="49" fontId="123" fillId="0" borderId="12" xfId="840" applyNumberFormat="1" applyFont="1" applyFill="1" applyBorder="1" applyAlignment="1">
      <alignment vertical="top" wrapText="1"/>
    </xf>
    <xf numFmtId="49" fontId="123" fillId="0" borderId="16" xfId="840" applyNumberFormat="1" applyFont="1" applyFill="1" applyBorder="1" applyAlignment="1">
      <alignment vertical="top" wrapText="1"/>
    </xf>
    <xf numFmtId="49" fontId="123" fillId="0" borderId="17" xfId="840" applyNumberFormat="1" applyFont="1" applyFill="1" applyBorder="1" applyAlignment="1">
      <alignment vertical="top" wrapText="1"/>
    </xf>
    <xf numFmtId="49" fontId="123" fillId="0" borderId="1" xfId="840" applyNumberFormat="1" applyFont="1" applyFill="1" applyBorder="1" applyAlignment="1">
      <alignment horizontal="left" vertical="top" wrapText="1"/>
    </xf>
    <xf numFmtId="49" fontId="120" fillId="0" borderId="1" xfId="840" applyNumberFormat="1" applyFont="1" applyFill="1" applyBorder="1" applyAlignment="1">
      <alignment horizontal="center" vertical="center" wrapText="1"/>
    </xf>
    <xf numFmtId="0" fontId="123" fillId="0" borderId="16" xfId="1" applyFont="1" applyBorder="1" applyAlignment="1">
      <alignment vertical="top" wrapText="1"/>
    </xf>
    <xf numFmtId="49" fontId="123" fillId="0" borderId="12" xfId="1" applyNumberFormat="1" applyFont="1" applyFill="1" applyBorder="1" applyAlignment="1">
      <alignment horizontal="left" vertical="top" wrapText="1"/>
    </xf>
    <xf numFmtId="49" fontId="123" fillId="0" borderId="17" xfId="1" applyNumberFormat="1" applyFont="1" applyFill="1" applyBorder="1" applyAlignment="1">
      <alignment horizontal="left" vertical="top" wrapText="1"/>
    </xf>
    <xf numFmtId="49" fontId="123" fillId="0" borderId="1" xfId="1" applyNumberFormat="1" applyFont="1" applyFill="1" applyBorder="1" applyAlignment="1">
      <alignment horizontal="center" vertical="center" wrapText="1"/>
    </xf>
    <xf numFmtId="0" fontId="123" fillId="0" borderId="1" xfId="1" applyFont="1" applyBorder="1" applyAlignment="1">
      <alignment vertical="top" wrapText="1"/>
    </xf>
    <xf numFmtId="49" fontId="123" fillId="0" borderId="16" xfId="1" applyNumberFormat="1" applyFont="1" applyFill="1" applyBorder="1" applyAlignment="1">
      <alignment horizontal="left" vertical="top" wrapText="1"/>
    </xf>
    <xf numFmtId="167" fontId="123" fillId="0" borderId="1" xfId="1" applyNumberFormat="1" applyFont="1" applyFill="1" applyBorder="1" applyAlignment="1">
      <alignment horizontal="left" vertical="top" wrapText="1"/>
    </xf>
    <xf numFmtId="49" fontId="123" fillId="0" borderId="16" xfId="1" applyNumberFormat="1" applyFont="1" applyFill="1" applyBorder="1" applyAlignment="1">
      <alignment horizontal="center" vertical="center" wrapText="1"/>
    </xf>
    <xf numFmtId="0" fontId="120" fillId="0" borderId="12" xfId="840" applyFont="1" applyBorder="1" applyAlignment="1">
      <alignment vertical="center" wrapText="1"/>
    </xf>
    <xf numFmtId="0" fontId="120" fillId="0" borderId="16" xfId="840" applyFont="1" applyBorder="1" applyAlignment="1">
      <alignment vertical="center" wrapText="1"/>
    </xf>
    <xf numFmtId="0" fontId="120" fillId="0" borderId="17" xfId="840" applyFont="1" applyBorder="1" applyAlignment="1">
      <alignment vertical="center" wrapText="1"/>
    </xf>
    <xf numFmtId="49" fontId="123" fillId="0" borderId="1" xfId="1" applyNumberFormat="1" applyFont="1" applyFill="1" applyBorder="1" applyAlignment="1">
      <alignment horizontal="left" vertical="top" wrapText="1"/>
    </xf>
    <xf numFmtId="0" fontId="123" fillId="0" borderId="1" xfId="840" applyFont="1" applyBorder="1" applyAlignment="1">
      <alignment horizontal="left" vertical="top" wrapText="1"/>
    </xf>
    <xf numFmtId="4" fontId="123" fillId="0" borderId="1" xfId="1" applyNumberFormat="1" applyFont="1" applyBorder="1" applyAlignment="1">
      <alignment horizontal="center" vertical="center" wrapText="1"/>
    </xf>
    <xf numFmtId="4" fontId="123" fillId="3" borderId="1" xfId="1" applyNumberFormat="1" applyFont="1" applyFill="1" applyBorder="1" applyAlignment="1">
      <alignment horizontal="center" vertical="center" wrapText="1"/>
    </xf>
    <xf numFmtId="4" fontId="123" fillId="0" borderId="1" xfId="1" applyNumberFormat="1" applyFont="1" applyFill="1" applyBorder="1" applyAlignment="1">
      <alignment horizontal="center" vertical="center"/>
    </xf>
    <xf numFmtId="0" fontId="123" fillId="0" borderId="12" xfId="840" applyFont="1" applyBorder="1" applyAlignment="1">
      <alignment horizontal="left" vertical="top" wrapText="1"/>
    </xf>
    <xf numFmtId="0" fontId="123" fillId="0" borderId="17" xfId="840" applyFont="1" applyBorder="1" applyAlignment="1">
      <alignment horizontal="left" vertical="top" wrapText="1"/>
    </xf>
    <xf numFmtId="0" fontId="120" fillId="0" borderId="1" xfId="1" applyFont="1" applyFill="1" applyBorder="1" applyAlignment="1">
      <alignment vertical="top" wrapText="1"/>
    </xf>
    <xf numFmtId="49" fontId="120" fillId="0" borderId="16" xfId="1" applyNumberFormat="1" applyFont="1" applyFill="1" applyBorder="1" applyAlignment="1">
      <alignment horizontal="center" vertical="center" wrapText="1"/>
    </xf>
    <xf numFmtId="49" fontId="120" fillId="0" borderId="17" xfId="1" applyNumberFormat="1" applyFont="1" applyFill="1" applyBorder="1" applyAlignment="1">
      <alignment horizontal="center" vertical="center" wrapText="1"/>
    </xf>
    <xf numFmtId="0" fontId="120" fillId="0" borderId="12" xfId="1" applyFont="1" applyFill="1" applyBorder="1" applyAlignment="1">
      <alignment vertical="top" wrapText="1"/>
    </xf>
    <xf numFmtId="0" fontId="120" fillId="0" borderId="17" xfId="1" applyFont="1" applyFill="1" applyBorder="1" applyAlignment="1">
      <alignment vertical="top" wrapText="1"/>
    </xf>
    <xf numFmtId="49" fontId="120" fillId="0" borderId="1" xfId="1" applyNumberFormat="1" applyFont="1" applyFill="1" applyBorder="1" applyAlignment="1">
      <alignment horizontal="left" vertical="center" wrapText="1"/>
    </xf>
    <xf numFmtId="49" fontId="120" fillId="0" borderId="16" xfId="1" applyNumberFormat="1" applyFont="1" applyFill="1" applyBorder="1" applyAlignment="1">
      <alignment horizontal="left" vertical="center" wrapText="1"/>
    </xf>
    <xf numFmtId="49" fontId="120" fillId="0" borderId="17" xfId="1" applyNumberFormat="1" applyFont="1" applyFill="1" applyBorder="1" applyAlignment="1">
      <alignment horizontal="left" vertical="center" wrapText="1"/>
    </xf>
    <xf numFmtId="49" fontId="123" fillId="0" borderId="12" xfId="840" applyNumberFormat="1" applyFont="1" applyFill="1" applyBorder="1" applyAlignment="1">
      <alignment horizontal="center" vertical="center"/>
    </xf>
    <xf numFmtId="49" fontId="123" fillId="0" borderId="16" xfId="840" applyNumberFormat="1" applyFont="1" applyFill="1" applyBorder="1" applyAlignment="1">
      <alignment horizontal="center" vertical="center"/>
    </xf>
    <xf numFmtId="49" fontId="123" fillId="0" borderId="17" xfId="840" applyNumberFormat="1" applyFont="1" applyFill="1" applyBorder="1" applyAlignment="1">
      <alignment horizontal="center" vertical="center"/>
    </xf>
    <xf numFmtId="49" fontId="123" fillId="0" borderId="12" xfId="1" applyNumberFormat="1" applyFont="1" applyFill="1" applyBorder="1" applyAlignment="1">
      <alignment vertical="top" wrapText="1"/>
    </xf>
    <xf numFmtId="49" fontId="123" fillId="0" borderId="16" xfId="1" applyNumberFormat="1" applyFont="1" applyFill="1" applyBorder="1" applyAlignment="1">
      <alignment vertical="top" wrapText="1"/>
    </xf>
    <xf numFmtId="49" fontId="123" fillId="0" borderId="17" xfId="1" applyNumberFormat="1" applyFont="1" applyFill="1" applyBorder="1" applyAlignment="1">
      <alignment vertical="top" wrapText="1"/>
    </xf>
    <xf numFmtId="167" fontId="120" fillId="0" borderId="12" xfId="1" applyNumberFormat="1" applyFont="1" applyFill="1" applyBorder="1" applyAlignment="1">
      <alignment horizontal="left" vertical="top" wrapText="1"/>
    </xf>
    <xf numFmtId="167" fontId="120" fillId="0" borderId="16" xfId="1" applyNumberFormat="1" applyFont="1" applyFill="1" applyBorder="1" applyAlignment="1">
      <alignment horizontal="left" vertical="top" wrapText="1"/>
    </xf>
    <xf numFmtId="167" fontId="120" fillId="0" borderId="17" xfId="1" applyNumberFormat="1" applyFont="1" applyFill="1" applyBorder="1" applyAlignment="1">
      <alignment horizontal="left" vertical="top" wrapText="1"/>
    </xf>
    <xf numFmtId="49" fontId="120" fillId="0" borderId="12" xfId="1" applyNumberFormat="1" applyFont="1" applyFill="1" applyBorder="1" applyAlignment="1">
      <alignment vertical="center" wrapText="1"/>
    </xf>
    <xf numFmtId="49" fontId="120" fillId="0" borderId="16" xfId="1" applyNumberFormat="1" applyFont="1" applyFill="1" applyBorder="1" applyAlignment="1">
      <alignment vertical="center" wrapText="1"/>
    </xf>
    <xf numFmtId="49" fontId="120" fillId="0" borderId="17" xfId="1" applyNumberFormat="1" applyFont="1" applyFill="1" applyBorder="1" applyAlignment="1">
      <alignment vertical="center" wrapText="1"/>
    </xf>
    <xf numFmtId="167" fontId="120" fillId="0" borderId="12" xfId="1" applyNumberFormat="1" applyFont="1" applyFill="1" applyBorder="1" applyAlignment="1">
      <alignment horizontal="left" vertical="top"/>
    </xf>
    <xf numFmtId="167" fontId="120" fillId="0" borderId="16" xfId="1" applyNumberFormat="1" applyFont="1" applyFill="1" applyBorder="1" applyAlignment="1">
      <alignment horizontal="left" vertical="top"/>
    </xf>
    <xf numFmtId="167" fontId="120" fillId="0" borderId="17" xfId="1" applyNumberFormat="1" applyFont="1" applyFill="1" applyBorder="1" applyAlignment="1">
      <alignment horizontal="left" vertical="top"/>
    </xf>
    <xf numFmtId="0" fontId="123" fillId="0" borderId="12" xfId="1" applyFont="1" applyFill="1" applyBorder="1" applyAlignment="1">
      <alignment vertical="top" wrapText="1"/>
    </xf>
    <xf numFmtId="0" fontId="123" fillId="0" borderId="16" xfId="1" applyFont="1" applyFill="1" applyBorder="1" applyAlignment="1">
      <alignment vertical="top" wrapText="1"/>
    </xf>
    <xf numFmtId="0" fontId="123" fillId="0" borderId="17" xfId="1" applyFont="1" applyFill="1" applyBorder="1" applyAlignment="1">
      <alignment vertical="top" wrapText="1"/>
    </xf>
    <xf numFmtId="49" fontId="123" fillId="3" borderId="12" xfId="1" applyNumberFormat="1" applyFont="1" applyFill="1" applyBorder="1" applyAlignment="1">
      <alignment horizontal="left" vertical="top" wrapText="1"/>
    </xf>
    <xf numFmtId="49" fontId="123" fillId="3" borderId="16" xfId="1" applyNumberFormat="1" applyFont="1" applyFill="1" applyBorder="1" applyAlignment="1">
      <alignment horizontal="left" vertical="top" wrapText="1"/>
    </xf>
    <xf numFmtId="49" fontId="123" fillId="3" borderId="17" xfId="1" applyNumberFormat="1" applyFont="1" applyFill="1" applyBorder="1" applyAlignment="1">
      <alignment horizontal="left" vertical="top" wrapText="1"/>
    </xf>
    <xf numFmtId="49" fontId="120" fillId="0" borderId="12" xfId="1" applyNumberFormat="1" applyFont="1" applyFill="1" applyBorder="1" applyAlignment="1">
      <alignment horizontal="center" vertical="center" wrapText="1"/>
    </xf>
    <xf numFmtId="0" fontId="120" fillId="0" borderId="16" xfId="1" applyFont="1" applyFill="1" applyBorder="1" applyAlignment="1">
      <alignment vertical="top" wrapText="1"/>
    </xf>
    <xf numFmtId="0" fontId="123" fillId="0" borderId="1" xfId="1" applyFont="1" applyFill="1" applyBorder="1" applyAlignment="1">
      <alignment vertical="top" wrapText="1"/>
    </xf>
    <xf numFmtId="0" fontId="34" fillId="0" borderId="0" xfId="0" applyFont="1" applyFill="1" applyBorder="1" applyAlignment="1">
      <alignment horizontal="center" vertical="center" wrapText="1"/>
    </xf>
    <xf numFmtId="0" fontId="123" fillId="3" borderId="12" xfId="0" applyFont="1" applyFill="1" applyBorder="1" applyAlignment="1">
      <alignment horizontal="left" vertical="top" wrapText="1"/>
    </xf>
    <xf numFmtId="0" fontId="123" fillId="3" borderId="16" xfId="0" applyFont="1" applyFill="1" applyBorder="1" applyAlignment="1">
      <alignment horizontal="left" vertical="top" wrapText="1"/>
    </xf>
    <xf numFmtId="0" fontId="123" fillId="3" borderId="17" xfId="0" applyFont="1" applyFill="1" applyBorder="1" applyAlignment="1">
      <alignment horizontal="left" vertical="top" wrapText="1"/>
    </xf>
    <xf numFmtId="167" fontId="123" fillId="3" borderId="16" xfId="1" applyNumberFormat="1" applyFont="1" applyFill="1" applyBorder="1" applyAlignment="1">
      <alignment horizontal="left" vertical="top" wrapText="1"/>
    </xf>
    <xf numFmtId="0" fontId="0" fillId="0" borderId="0" xfId="0" applyBorder="1" applyAlignment="1">
      <alignment horizontal="center" vertical="center" wrapText="1"/>
    </xf>
    <xf numFmtId="0" fontId="123" fillId="0" borderId="12" xfId="0" applyFont="1" applyFill="1" applyBorder="1" applyAlignment="1">
      <alignment horizontal="left" vertical="top" wrapText="1"/>
    </xf>
    <xf numFmtId="0" fontId="123" fillId="0" borderId="16" xfId="0" applyFont="1" applyFill="1" applyBorder="1" applyAlignment="1">
      <alignment horizontal="left" vertical="top" wrapText="1"/>
    </xf>
    <xf numFmtId="0" fontId="123" fillId="0" borderId="17" xfId="0" applyFont="1" applyFill="1" applyBorder="1" applyAlignment="1">
      <alignment horizontal="left" vertical="top" wrapText="1"/>
    </xf>
    <xf numFmtId="0" fontId="123" fillId="0" borderId="1" xfId="1" applyFont="1" applyFill="1" applyBorder="1" applyAlignment="1">
      <alignment horizontal="justify" vertical="top" wrapText="1"/>
    </xf>
    <xf numFmtId="0" fontId="120" fillId="0" borderId="1" xfId="1" applyFont="1" applyFill="1" applyBorder="1" applyAlignment="1">
      <alignment horizontal="justify" vertical="top" wrapText="1"/>
    </xf>
    <xf numFmtId="4" fontId="123" fillId="0" borderId="1" xfId="1" applyNumberFormat="1" applyFont="1" applyFill="1" applyBorder="1" applyAlignment="1">
      <alignment horizontal="center" vertical="center" wrapText="1"/>
    </xf>
    <xf numFmtId="4" fontId="34" fillId="0" borderId="0" xfId="0" applyNumberFormat="1" applyFont="1" applyFill="1" applyBorder="1" applyAlignment="1">
      <alignment horizontal="left" vertical="center" wrapText="1"/>
    </xf>
    <xf numFmtId="0" fontId="123" fillId="3" borderId="1" xfId="1" applyFont="1" applyFill="1" applyBorder="1" applyAlignment="1">
      <alignment vertical="top" wrapText="1"/>
    </xf>
    <xf numFmtId="0" fontId="123" fillId="3" borderId="1" xfId="0" applyFont="1" applyFill="1" applyBorder="1" applyAlignment="1">
      <alignment horizontal="left" vertical="top" wrapText="1"/>
    </xf>
    <xf numFmtId="0" fontId="123" fillId="3" borderId="12" xfId="1" applyFont="1" applyFill="1" applyBorder="1" applyAlignment="1">
      <alignment vertical="top" wrapText="1"/>
    </xf>
    <xf numFmtId="0" fontId="123" fillId="3" borderId="16" xfId="1" applyFont="1" applyFill="1" applyBorder="1" applyAlignment="1">
      <alignment vertical="top" wrapText="1"/>
    </xf>
    <xf numFmtId="0" fontId="123" fillId="3" borderId="17" xfId="1" applyFont="1" applyFill="1" applyBorder="1" applyAlignment="1">
      <alignment vertical="top" wrapText="1"/>
    </xf>
    <xf numFmtId="49" fontId="123" fillId="3" borderId="1" xfId="0" applyNumberFormat="1" applyFont="1" applyFill="1" applyBorder="1" applyAlignment="1">
      <alignment horizontal="left" vertical="top" wrapText="1"/>
    </xf>
    <xf numFmtId="0" fontId="123" fillId="3" borderId="1" xfId="0" applyFont="1" applyFill="1" applyBorder="1" applyAlignment="1">
      <alignment vertical="top" wrapText="1"/>
    </xf>
    <xf numFmtId="4" fontId="123" fillId="3" borderId="1" xfId="0" applyNumberFormat="1" applyFont="1" applyFill="1" applyBorder="1" applyAlignment="1">
      <alignment horizontal="center" vertical="center" wrapText="1"/>
    </xf>
    <xf numFmtId="49" fontId="123" fillId="3" borderId="12" xfId="0" applyNumberFormat="1" applyFont="1" applyFill="1" applyBorder="1" applyAlignment="1">
      <alignment horizontal="left" vertical="top" wrapText="1"/>
    </xf>
    <xf numFmtId="49" fontId="123" fillId="3" borderId="16" xfId="0" applyNumberFormat="1" applyFont="1" applyFill="1" applyBorder="1" applyAlignment="1">
      <alignment horizontal="left" vertical="top" wrapText="1"/>
    </xf>
    <xf numFmtId="49" fontId="123" fillId="3" borderId="17" xfId="0" applyNumberFormat="1" applyFont="1" applyFill="1" applyBorder="1" applyAlignment="1">
      <alignment horizontal="left" vertical="top" wrapText="1"/>
    </xf>
    <xf numFmtId="0" fontId="123" fillId="0" borderId="12" xfId="840" applyFont="1" applyFill="1" applyBorder="1" applyAlignment="1">
      <alignment vertical="top" wrapText="1"/>
    </xf>
    <xf numFmtId="0" fontId="123" fillId="0" borderId="16" xfId="840" applyFont="1" applyFill="1" applyBorder="1" applyAlignment="1">
      <alignment vertical="top" wrapText="1"/>
    </xf>
    <xf numFmtId="0" fontId="123" fillId="0" borderId="17" xfId="840" applyFont="1" applyFill="1" applyBorder="1" applyAlignment="1">
      <alignment vertical="top" wrapText="1"/>
    </xf>
    <xf numFmtId="0" fontId="120" fillId="0" borderId="0" xfId="840" applyFont="1" applyBorder="1" applyAlignment="1">
      <alignment horizontal="center" vertical="center" wrapText="1"/>
    </xf>
    <xf numFmtId="0" fontId="120" fillId="0" borderId="1" xfId="840" applyFont="1" applyFill="1" applyBorder="1" applyAlignment="1">
      <alignment horizontal="center" vertical="center" wrapText="1"/>
    </xf>
    <xf numFmtId="0" fontId="120" fillId="0" borderId="12" xfId="840" applyFont="1" applyFill="1" applyBorder="1" applyAlignment="1">
      <alignment vertical="top" wrapText="1"/>
    </xf>
    <xf numFmtId="0" fontId="120" fillId="0" borderId="16" xfId="840" applyFont="1" applyFill="1" applyBorder="1" applyAlignment="1">
      <alignment vertical="top" wrapText="1"/>
    </xf>
    <xf numFmtId="0" fontId="120" fillId="0" borderId="17" xfId="840" applyFont="1" applyFill="1" applyBorder="1" applyAlignment="1">
      <alignment vertical="top" wrapText="1"/>
    </xf>
    <xf numFmtId="49" fontId="123" fillId="3" borderId="12" xfId="840" applyNumberFormat="1" applyFont="1" applyFill="1" applyBorder="1" applyAlignment="1">
      <alignment horizontal="center" vertical="center" wrapText="1"/>
    </xf>
    <xf numFmtId="49" fontId="123" fillId="3" borderId="16" xfId="840" applyNumberFormat="1" applyFont="1" applyFill="1" applyBorder="1" applyAlignment="1">
      <alignment horizontal="center" vertical="center" wrapText="1"/>
    </xf>
    <xf numFmtId="49" fontId="123" fillId="3" borderId="17" xfId="840" applyNumberFormat="1" applyFont="1" applyFill="1" applyBorder="1" applyAlignment="1">
      <alignment horizontal="center" vertical="center" wrapText="1"/>
    </xf>
    <xf numFmtId="49" fontId="123" fillId="0" borderId="12" xfId="895" applyNumberFormat="1" applyFont="1" applyFill="1" applyBorder="1" applyAlignment="1">
      <alignment horizontal="center" vertical="top" wrapText="1"/>
    </xf>
    <xf numFmtId="49" fontId="123" fillId="0" borderId="16" xfId="895" applyNumberFormat="1" applyFont="1" applyFill="1" applyBorder="1" applyAlignment="1">
      <alignment horizontal="center" vertical="top" wrapText="1"/>
    </xf>
    <xf numFmtId="49" fontId="123" fillId="0" borderId="17" xfId="895" applyNumberFormat="1" applyFont="1" applyFill="1" applyBorder="1" applyAlignment="1">
      <alignment horizontal="center" vertical="top" wrapText="1"/>
    </xf>
    <xf numFmtId="0" fontId="120" fillId="0" borderId="12" xfId="895" applyFont="1" applyFill="1" applyBorder="1" applyAlignment="1">
      <alignment horizontal="left" vertical="center" wrapText="1"/>
    </xf>
    <xf numFmtId="0" fontId="120" fillId="0" borderId="16" xfId="895" applyFont="1" applyFill="1" applyBorder="1" applyAlignment="1">
      <alignment horizontal="left" vertical="center" wrapText="1"/>
    </xf>
    <xf numFmtId="0" fontId="120" fillId="0" borderId="17" xfId="895" applyFont="1" applyFill="1" applyBorder="1" applyAlignment="1">
      <alignment horizontal="left" vertical="center" wrapText="1"/>
    </xf>
    <xf numFmtId="0" fontId="123" fillId="0" borderId="12" xfId="895" applyFont="1" applyFill="1" applyBorder="1" applyAlignment="1">
      <alignment horizontal="left" vertical="top" wrapText="1"/>
    </xf>
    <xf numFmtId="0" fontId="123" fillId="0" borderId="16" xfId="895" applyFont="1" applyFill="1" applyBorder="1" applyAlignment="1">
      <alignment horizontal="left" vertical="top" wrapText="1"/>
    </xf>
    <xf numFmtId="0" fontId="123" fillId="0" borderId="17" xfId="895" applyFont="1" applyFill="1" applyBorder="1" applyAlignment="1">
      <alignment horizontal="left" vertical="top" wrapText="1"/>
    </xf>
    <xf numFmtId="0" fontId="120" fillId="0" borderId="1" xfId="895" applyFont="1" applyFill="1" applyBorder="1" applyAlignment="1">
      <alignment horizontal="center" vertical="center" wrapText="1"/>
    </xf>
    <xf numFmtId="0" fontId="120" fillId="0" borderId="1" xfId="895" applyFont="1" applyFill="1" applyBorder="1" applyAlignment="1">
      <alignment horizontal="left" vertical="center" wrapText="1"/>
    </xf>
    <xf numFmtId="1" fontId="120" fillId="0" borderId="12" xfId="895" applyNumberFormat="1" applyFont="1" applyFill="1" applyBorder="1" applyAlignment="1">
      <alignment horizontal="left" vertical="top" wrapText="1"/>
    </xf>
    <xf numFmtId="1" fontId="120" fillId="0" borderId="16" xfId="895" applyNumberFormat="1" applyFont="1" applyFill="1" applyBorder="1" applyAlignment="1">
      <alignment horizontal="left" vertical="top" wrapText="1"/>
    </xf>
    <xf numFmtId="1" fontId="120" fillId="0" borderId="17" xfId="895" applyNumberFormat="1" applyFont="1" applyFill="1" applyBorder="1" applyAlignment="1">
      <alignment horizontal="left" vertical="top" wrapText="1"/>
    </xf>
    <xf numFmtId="49" fontId="120" fillId="0" borderId="12" xfId="895" applyNumberFormat="1" applyFont="1" applyFill="1" applyBorder="1" applyAlignment="1">
      <alignment horizontal="center" vertical="center" wrapText="1"/>
    </xf>
    <xf numFmtId="49" fontId="120" fillId="0" borderId="16" xfId="895" applyNumberFormat="1" applyFont="1" applyFill="1" applyBorder="1" applyAlignment="1">
      <alignment horizontal="center" vertical="center" wrapText="1"/>
    </xf>
    <xf numFmtId="49" fontId="120" fillId="0" borderId="17" xfId="895" applyNumberFormat="1" applyFont="1" applyFill="1" applyBorder="1" applyAlignment="1">
      <alignment horizontal="center" vertical="center" wrapText="1"/>
    </xf>
    <xf numFmtId="49" fontId="120" fillId="0" borderId="12" xfId="895" applyNumberFormat="1" applyFont="1" applyFill="1" applyBorder="1" applyAlignment="1">
      <alignment horizontal="left" vertical="center" wrapText="1"/>
    </xf>
    <xf numFmtId="49" fontId="120" fillId="0" borderId="16" xfId="895" applyNumberFormat="1" applyFont="1" applyFill="1" applyBorder="1" applyAlignment="1">
      <alignment horizontal="left" vertical="center" wrapText="1"/>
    </xf>
    <xf numFmtId="49" fontId="120" fillId="0" borderId="17" xfId="895" applyNumberFormat="1" applyFont="1" applyFill="1" applyBorder="1" applyAlignment="1">
      <alignment horizontal="left" vertical="center" wrapText="1"/>
    </xf>
    <xf numFmtId="0" fontId="130" fillId="0" borderId="13" xfId="895" applyFont="1" applyFill="1" applyBorder="1" applyAlignment="1">
      <alignment horizontal="center" vertical="center" wrapText="1"/>
    </xf>
    <xf numFmtId="0" fontId="130" fillId="0" borderId="14" xfId="895" applyFont="1" applyFill="1" applyBorder="1" applyAlignment="1">
      <alignment horizontal="center" vertical="center" wrapText="1"/>
    </xf>
    <xf numFmtId="0" fontId="130" fillId="0" borderId="15" xfId="895" applyFont="1" applyFill="1" applyBorder="1" applyAlignment="1">
      <alignment horizontal="center" vertical="center" wrapText="1"/>
    </xf>
    <xf numFmtId="1" fontId="120" fillId="0" borderId="1" xfId="895" applyNumberFormat="1" applyFont="1" applyFill="1" applyBorder="1" applyAlignment="1">
      <alignment horizontal="left" vertical="top" wrapText="1"/>
    </xf>
    <xf numFmtId="1" fontId="123" fillId="0" borderId="1" xfId="895" applyNumberFormat="1" applyFont="1" applyFill="1" applyBorder="1" applyAlignment="1">
      <alignment horizontal="left" vertical="top" wrapText="1"/>
    </xf>
    <xf numFmtId="0" fontId="123" fillId="0" borderId="12" xfId="895" applyFont="1" applyFill="1" applyBorder="1" applyAlignment="1">
      <alignment horizontal="center" vertical="center" wrapText="1"/>
    </xf>
    <xf numFmtId="0" fontId="123" fillId="0" borderId="16" xfId="895" applyFont="1" applyFill="1" applyBorder="1" applyAlignment="1">
      <alignment horizontal="center" vertical="center" wrapText="1"/>
    </xf>
    <xf numFmtId="0" fontId="123" fillId="0" borderId="17" xfId="895" applyFont="1" applyFill="1" applyBorder="1" applyAlignment="1">
      <alignment horizontal="center" vertical="center" wrapText="1"/>
    </xf>
    <xf numFmtId="1" fontId="123" fillId="0" borderId="12" xfId="895" applyNumberFormat="1" applyFont="1" applyFill="1" applyBorder="1" applyAlignment="1">
      <alignment horizontal="left" vertical="top" wrapText="1"/>
    </xf>
    <xf numFmtId="1" fontId="123" fillId="0" borderId="16" xfId="895" applyNumberFormat="1" applyFont="1" applyFill="1" applyBorder="1" applyAlignment="1">
      <alignment horizontal="left" vertical="top" wrapText="1"/>
    </xf>
    <xf numFmtId="1" fontId="123" fillId="0" borderId="17" xfId="895" applyNumberFormat="1" applyFont="1" applyFill="1" applyBorder="1" applyAlignment="1">
      <alignment horizontal="left" vertical="top" wrapText="1"/>
    </xf>
    <xf numFmtId="0" fontId="120" fillId="0" borderId="12" xfId="895" applyFont="1" applyFill="1" applyBorder="1" applyAlignment="1">
      <alignment horizontal="center" vertical="center" wrapText="1"/>
    </xf>
    <xf numFmtId="0" fontId="120" fillId="0" borderId="16" xfId="895" applyFont="1" applyFill="1" applyBorder="1" applyAlignment="1">
      <alignment horizontal="center" vertical="center" wrapText="1"/>
    </xf>
    <xf numFmtId="0" fontId="120" fillId="0" borderId="17" xfId="895" applyFont="1" applyFill="1" applyBorder="1" applyAlignment="1">
      <alignment horizontal="center" vertical="center" wrapText="1"/>
    </xf>
    <xf numFmtId="1" fontId="123" fillId="0" borderId="12" xfId="895" applyNumberFormat="1" applyFont="1" applyFill="1" applyBorder="1" applyAlignment="1">
      <alignment horizontal="left" vertical="center" wrapText="1"/>
    </xf>
    <xf numFmtId="1" fontId="123" fillId="0" borderId="16" xfId="895" applyNumberFormat="1" applyFont="1" applyFill="1" applyBorder="1" applyAlignment="1">
      <alignment horizontal="left" vertical="center" wrapText="1"/>
    </xf>
    <xf numFmtId="1" fontId="123" fillId="0" borderId="17" xfId="895" applyNumberFormat="1" applyFont="1" applyFill="1" applyBorder="1" applyAlignment="1">
      <alignment horizontal="left" vertical="center" wrapText="1"/>
    </xf>
    <xf numFmtId="1" fontId="120" fillId="0" borderId="13" xfId="895" applyNumberFormat="1" applyFont="1" applyFill="1" applyBorder="1" applyAlignment="1">
      <alignment horizontal="center" vertical="center"/>
    </xf>
    <xf numFmtId="1" fontId="120" fillId="0" borderId="14" xfId="895" applyNumberFormat="1" applyFont="1" applyFill="1" applyBorder="1" applyAlignment="1">
      <alignment horizontal="center" vertical="center"/>
    </xf>
    <xf numFmtId="1" fontId="120" fillId="0" borderId="15" xfId="895" applyNumberFormat="1" applyFont="1" applyFill="1" applyBorder="1" applyAlignment="1">
      <alignment horizontal="center" vertical="center"/>
    </xf>
    <xf numFmtId="1" fontId="120" fillId="0" borderId="12" xfId="895" applyNumberFormat="1" applyFont="1" applyFill="1" applyBorder="1" applyAlignment="1">
      <alignment horizontal="left" vertical="center" wrapText="1"/>
    </xf>
    <xf numFmtId="1" fontId="120" fillId="0" borderId="16" xfId="895" applyNumberFormat="1" applyFont="1" applyFill="1" applyBorder="1" applyAlignment="1">
      <alignment horizontal="left" vertical="center" wrapText="1"/>
    </xf>
    <xf numFmtId="1" fontId="120" fillId="0" borderId="17" xfId="895" applyNumberFormat="1" applyFont="1" applyFill="1" applyBorder="1" applyAlignment="1">
      <alignment horizontal="left" vertical="center" wrapText="1"/>
    </xf>
    <xf numFmtId="16" fontId="123" fillId="0" borderId="1" xfId="895" applyNumberFormat="1" applyFont="1" applyFill="1" applyBorder="1" applyAlignment="1">
      <alignment horizontal="center" vertical="center" wrapText="1"/>
    </xf>
    <xf numFmtId="1" fontId="123" fillId="0" borderId="1" xfId="895" applyNumberFormat="1" applyFont="1" applyFill="1" applyBorder="1" applyAlignment="1">
      <alignment horizontal="left" vertical="center" wrapText="1"/>
    </xf>
    <xf numFmtId="0" fontId="120" fillId="0" borderId="0" xfId="1" applyFont="1" applyFill="1" applyBorder="1" applyAlignment="1">
      <alignment horizontal="center" vertical="center" wrapText="1"/>
    </xf>
    <xf numFmtId="1" fontId="120" fillId="0" borderId="0" xfId="895" applyNumberFormat="1" applyFont="1" applyFill="1" applyAlignment="1">
      <alignment horizontal="center" vertical="center" wrapText="1"/>
    </xf>
    <xf numFmtId="0" fontId="120" fillId="0" borderId="0" xfId="895" applyFont="1" applyFill="1" applyBorder="1" applyAlignment="1">
      <alignment horizontal="center" vertical="center" wrapText="1"/>
    </xf>
    <xf numFmtId="0" fontId="120" fillId="0" borderId="11" xfId="895" applyFont="1" applyFill="1" applyBorder="1" applyAlignment="1">
      <alignment horizontal="center" vertical="center" wrapText="1"/>
    </xf>
    <xf numFmtId="0" fontId="127" fillId="0" borderId="1" xfId="1" applyFont="1" applyFill="1" applyBorder="1" applyAlignment="1">
      <alignment horizontal="left" vertical="top" wrapText="1"/>
    </xf>
    <xf numFmtId="0" fontId="126" fillId="0" borderId="13" xfId="1" applyFont="1" applyFill="1" applyBorder="1" applyAlignment="1">
      <alignment horizontal="center" vertical="center" wrapText="1"/>
    </xf>
    <xf numFmtId="0" fontId="127" fillId="0" borderId="14" xfId="1" applyFont="1" applyFill="1" applyBorder="1" applyAlignment="1">
      <alignment horizontal="center" vertical="center" wrapText="1"/>
    </xf>
    <xf numFmtId="0" fontId="127" fillId="0" borderId="15" xfId="1" applyFont="1" applyFill="1" applyBorder="1" applyAlignment="1">
      <alignment horizontal="center" vertical="center" wrapText="1"/>
    </xf>
    <xf numFmtId="0" fontId="127" fillId="0" borderId="12" xfId="1" applyFont="1" applyFill="1" applyBorder="1" applyAlignment="1">
      <alignment horizontal="center" vertical="center" wrapText="1"/>
    </xf>
    <xf numFmtId="0" fontId="127" fillId="0" borderId="17" xfId="1" applyFont="1" applyFill="1" applyBorder="1" applyAlignment="1">
      <alignment horizontal="center" vertical="center" wrapText="1"/>
    </xf>
    <xf numFmtId="0" fontId="127" fillId="0" borderId="12" xfId="1" applyFont="1" applyFill="1" applyBorder="1" applyAlignment="1">
      <alignment horizontal="left" vertical="center" wrapText="1"/>
    </xf>
    <xf numFmtId="0" fontId="127" fillId="0" borderId="17" xfId="1" applyFont="1" applyFill="1" applyBorder="1" applyAlignment="1">
      <alignment horizontal="left" vertical="center" wrapText="1"/>
    </xf>
    <xf numFmtId="0" fontId="127" fillId="0" borderId="1" xfId="1" applyFont="1" applyFill="1" applyBorder="1" applyAlignment="1">
      <alignment horizontal="center" vertical="center" wrapText="1"/>
    </xf>
    <xf numFmtId="0" fontId="127" fillId="0" borderId="1" xfId="1" applyFont="1" applyFill="1" applyBorder="1" applyAlignment="1">
      <alignment horizontal="left" vertical="center" wrapText="1"/>
    </xf>
    <xf numFmtId="0" fontId="127" fillId="0" borderId="16" xfId="1" applyFont="1" applyFill="1" applyBorder="1" applyAlignment="1">
      <alignment horizontal="center" vertical="center" wrapText="1"/>
    </xf>
    <xf numFmtId="0" fontId="127" fillId="0" borderId="16" xfId="1" applyFont="1" applyFill="1" applyBorder="1" applyAlignment="1">
      <alignment horizontal="left" vertical="center" wrapText="1"/>
    </xf>
    <xf numFmtId="0" fontId="123" fillId="0" borderId="12" xfId="1" applyFont="1" applyFill="1" applyBorder="1" applyAlignment="1">
      <alignment horizontal="left" vertical="center" wrapText="1"/>
    </xf>
    <xf numFmtId="0" fontId="123" fillId="0" borderId="17" xfId="1" applyFont="1" applyFill="1" applyBorder="1" applyAlignment="1">
      <alignment horizontal="left" vertical="center" wrapText="1"/>
    </xf>
    <xf numFmtId="0" fontId="123" fillId="0" borderId="1" xfId="1" applyFont="1" applyFill="1" applyBorder="1" applyAlignment="1">
      <alignment horizontal="left" vertical="center" wrapText="1"/>
    </xf>
    <xf numFmtId="49" fontId="127" fillId="0" borderId="12" xfId="1" applyNumberFormat="1" applyFont="1" applyFill="1" applyBorder="1" applyAlignment="1">
      <alignment horizontal="center" vertical="center" wrapText="1"/>
    </xf>
    <xf numFmtId="49" fontId="127" fillId="0" borderId="16" xfId="1" applyNumberFormat="1" applyFont="1" applyFill="1" applyBorder="1" applyAlignment="1">
      <alignment horizontal="center" vertical="center" wrapText="1"/>
    </xf>
    <xf numFmtId="49" fontId="127" fillId="0" borderId="17" xfId="1" applyNumberFormat="1" applyFont="1" applyFill="1" applyBorder="1" applyAlignment="1">
      <alignment horizontal="center" vertical="center" wrapText="1"/>
    </xf>
    <xf numFmtId="2" fontId="127" fillId="0" borderId="12" xfId="1" applyNumberFormat="1" applyFont="1" applyFill="1" applyBorder="1" applyAlignment="1">
      <alignment horizontal="center" vertical="center" wrapText="1"/>
    </xf>
    <xf numFmtId="0" fontId="127" fillId="0" borderId="12" xfId="1" applyFont="1" applyFill="1" applyBorder="1" applyAlignment="1">
      <alignment horizontal="left" vertical="top" wrapText="1"/>
    </xf>
    <xf numFmtId="0" fontId="127" fillId="0" borderId="16" xfId="1" applyFont="1" applyFill="1" applyBorder="1" applyAlignment="1">
      <alignment horizontal="left" vertical="top" wrapText="1"/>
    </xf>
    <xf numFmtId="0" fontId="127" fillId="0" borderId="17" xfId="1" applyFont="1" applyFill="1" applyBorder="1" applyAlignment="1">
      <alignment horizontal="left" vertical="top" wrapText="1"/>
    </xf>
    <xf numFmtId="0" fontId="123" fillId="0" borderId="16" xfId="1" applyFont="1" applyFill="1" applyBorder="1" applyAlignment="1">
      <alignment horizontal="left" vertical="center" wrapText="1"/>
    </xf>
    <xf numFmtId="0" fontId="37" fillId="0" borderId="1" xfId="1" applyFont="1" applyFill="1" applyBorder="1" applyAlignment="1">
      <alignment horizontal="center" vertical="center"/>
    </xf>
    <xf numFmtId="0" fontId="123" fillId="0" borderId="1" xfId="1" applyFont="1" applyFill="1" applyBorder="1" applyAlignment="1">
      <alignment horizontal="center" vertical="center" wrapText="1"/>
    </xf>
    <xf numFmtId="0" fontId="120" fillId="0" borderId="1" xfId="1" applyFont="1" applyFill="1" applyBorder="1" applyAlignment="1">
      <alignment horizontal="center" vertical="top" wrapText="1"/>
    </xf>
    <xf numFmtId="0" fontId="123" fillId="0" borderId="1" xfId="1" applyFont="1" applyFill="1" applyBorder="1" applyAlignment="1">
      <alignment horizontal="center" vertical="top" wrapText="1"/>
    </xf>
    <xf numFmtId="0" fontId="120" fillId="0" borderId="0" xfId="1" applyFont="1" applyFill="1" applyAlignment="1">
      <alignment horizontal="center"/>
    </xf>
    <xf numFmtId="0" fontId="123" fillId="0" borderId="0" xfId="1" applyFont="1" applyFill="1" applyAlignment="1">
      <alignment horizontal="right"/>
    </xf>
    <xf numFmtId="0" fontId="123" fillId="0" borderId="0" xfId="1" applyFont="1" applyFill="1" applyAlignment="1">
      <alignment horizontal="right" vertical="center" wrapText="1"/>
    </xf>
    <xf numFmtId="0" fontId="123" fillId="0" borderId="1" xfId="1" applyFont="1" applyBorder="1" applyAlignment="1">
      <alignment horizontal="center" vertical="center"/>
    </xf>
    <xf numFmtId="0" fontId="123" fillId="0" borderId="1" xfId="1" applyFont="1" applyBorder="1" applyAlignment="1">
      <alignment horizontal="left" vertical="top"/>
    </xf>
    <xf numFmtId="49" fontId="123" fillId="0" borderId="1" xfId="1" applyNumberFormat="1" applyFont="1" applyBorder="1" applyAlignment="1">
      <alignment horizontal="center" vertical="center" wrapText="1"/>
    </xf>
    <xf numFmtId="0" fontId="123" fillId="0" borderId="1" xfId="1" applyFont="1" applyBorder="1" applyAlignment="1">
      <alignment horizontal="left" vertical="center" wrapText="1"/>
    </xf>
    <xf numFmtId="2" fontId="123" fillId="0" borderId="1" xfId="1" applyNumberFormat="1" applyFont="1" applyBorder="1" applyAlignment="1">
      <alignment horizontal="left" vertical="top" wrapText="1"/>
    </xf>
    <xf numFmtId="49" fontId="123" fillId="0" borderId="1" xfId="1" applyNumberFormat="1" applyFont="1" applyBorder="1" applyAlignment="1">
      <alignment horizontal="left" vertical="top" wrapText="1"/>
    </xf>
    <xf numFmtId="0" fontId="123" fillId="0" borderId="12" xfId="1" applyFont="1" applyBorder="1" applyAlignment="1">
      <alignment horizontal="center" vertical="center"/>
    </xf>
    <xf numFmtId="0" fontId="123" fillId="0" borderId="16" xfId="1" applyFont="1" applyBorder="1" applyAlignment="1">
      <alignment horizontal="center" vertical="center"/>
    </xf>
    <xf numFmtId="49" fontId="123" fillId="0" borderId="12" xfId="1" applyNumberFormat="1" applyFont="1" applyBorder="1" applyAlignment="1">
      <alignment horizontal="center" vertical="center" wrapText="1"/>
    </xf>
    <xf numFmtId="49" fontId="123" fillId="0" borderId="16" xfId="1" applyNumberFormat="1" applyFont="1" applyBorder="1" applyAlignment="1">
      <alignment horizontal="center" vertical="center" wrapText="1"/>
    </xf>
    <xf numFmtId="49" fontId="123" fillId="0" borderId="17" xfId="1" applyNumberFormat="1" applyFont="1" applyBorder="1" applyAlignment="1">
      <alignment horizontal="center" vertical="center" wrapText="1"/>
    </xf>
    <xf numFmtId="49" fontId="120" fillId="0" borderId="1" xfId="1" applyNumberFormat="1" applyFont="1" applyBorder="1" applyAlignment="1">
      <alignment horizontal="center" vertical="center"/>
    </xf>
    <xf numFmtId="2" fontId="120" fillId="0" borderId="12" xfId="1" applyNumberFormat="1" applyFont="1" applyBorder="1" applyAlignment="1">
      <alignment horizontal="left" vertical="top"/>
    </xf>
    <xf numFmtId="2" fontId="120" fillId="0" borderId="16" xfId="1" applyNumberFormat="1" applyFont="1" applyBorder="1" applyAlignment="1">
      <alignment horizontal="left" vertical="top"/>
    </xf>
    <xf numFmtId="2" fontId="120" fillId="0" borderId="17" xfId="1" applyNumberFormat="1" applyFont="1" applyBorder="1" applyAlignment="1">
      <alignment horizontal="left" vertical="top"/>
    </xf>
    <xf numFmtId="49" fontId="123" fillId="0" borderId="1" xfId="1" applyNumberFormat="1" applyFont="1" applyBorder="1" applyAlignment="1">
      <alignment horizontal="left" vertical="top"/>
    </xf>
    <xf numFmtId="0" fontId="120" fillId="0" borderId="1" xfId="1" applyFont="1" applyBorder="1" applyAlignment="1">
      <alignment horizontal="center" vertical="center"/>
    </xf>
  </cellXfs>
  <cellStyles count="1284">
    <cellStyle name="20% - Акцент1 2" xfId="3" xr:uid="{00000000-0005-0000-0000-000000000000}"/>
    <cellStyle name="20% - Акцент1 2 2" xfId="4" xr:uid="{00000000-0005-0000-0000-000001000000}"/>
    <cellStyle name="20% - Акцент1 2 2 2" xfId="5" xr:uid="{00000000-0005-0000-0000-000002000000}"/>
    <cellStyle name="20% - Акцент1 2 2 2 2" xfId="6" xr:uid="{00000000-0005-0000-0000-000003000000}"/>
    <cellStyle name="20% - Акцент1 2 2 3" xfId="7" xr:uid="{00000000-0005-0000-0000-000004000000}"/>
    <cellStyle name="20% - Акцент1 2 2 3 2" xfId="8" xr:uid="{00000000-0005-0000-0000-000005000000}"/>
    <cellStyle name="20% - Акцент1 2 2 4" xfId="9" xr:uid="{00000000-0005-0000-0000-000006000000}"/>
    <cellStyle name="20% - Акцент1 2 3" xfId="10" xr:uid="{00000000-0005-0000-0000-000007000000}"/>
    <cellStyle name="20% - Акцент1 2 3 2" xfId="11" xr:uid="{00000000-0005-0000-0000-000008000000}"/>
    <cellStyle name="20% - Акцент1 2 4" xfId="12" xr:uid="{00000000-0005-0000-0000-000009000000}"/>
    <cellStyle name="20% - Акцент1 2 4 2" xfId="13" xr:uid="{00000000-0005-0000-0000-00000A000000}"/>
    <cellStyle name="20% - Акцент1 2 5" xfId="14" xr:uid="{00000000-0005-0000-0000-00000B000000}"/>
    <cellStyle name="20% - Акцент1 2_Лист5" xfId="15" xr:uid="{00000000-0005-0000-0000-00000C000000}"/>
    <cellStyle name="20% - Акцент1 3" xfId="16" xr:uid="{00000000-0005-0000-0000-00000D000000}"/>
    <cellStyle name="20% - Акцент1 3 2" xfId="17" xr:uid="{00000000-0005-0000-0000-00000E000000}"/>
    <cellStyle name="20% - Акцент1 3 2 2" xfId="18" xr:uid="{00000000-0005-0000-0000-00000F000000}"/>
    <cellStyle name="20% - Акцент1 3 2 2 2" xfId="19" xr:uid="{00000000-0005-0000-0000-000010000000}"/>
    <cellStyle name="20% - Акцент1 3 2 3" xfId="20" xr:uid="{00000000-0005-0000-0000-000011000000}"/>
    <cellStyle name="20% - Акцент1 3 2 3 2" xfId="21" xr:uid="{00000000-0005-0000-0000-000012000000}"/>
    <cellStyle name="20% - Акцент1 3 2 4" xfId="22" xr:uid="{00000000-0005-0000-0000-000013000000}"/>
    <cellStyle name="20% - Акцент1 3 3" xfId="23" xr:uid="{00000000-0005-0000-0000-000014000000}"/>
    <cellStyle name="20% - Акцент1 3 3 2" xfId="24" xr:uid="{00000000-0005-0000-0000-000015000000}"/>
    <cellStyle name="20% - Акцент1 3 4" xfId="25" xr:uid="{00000000-0005-0000-0000-000016000000}"/>
    <cellStyle name="20% - Акцент1 3_Лист5" xfId="26" xr:uid="{00000000-0005-0000-0000-000017000000}"/>
    <cellStyle name="20% - Акцент1 4" xfId="27" xr:uid="{00000000-0005-0000-0000-000018000000}"/>
    <cellStyle name="20% - Акцент1 4 2" xfId="28" xr:uid="{00000000-0005-0000-0000-000019000000}"/>
    <cellStyle name="20% - Акцент1 4 2 2" xfId="29" xr:uid="{00000000-0005-0000-0000-00001A000000}"/>
    <cellStyle name="20% - Акцент1 4 3" xfId="30" xr:uid="{00000000-0005-0000-0000-00001B000000}"/>
    <cellStyle name="20% - Акцент1 4 3 2" xfId="31" xr:uid="{00000000-0005-0000-0000-00001C000000}"/>
    <cellStyle name="20% - Акцент1 4 4" xfId="32" xr:uid="{00000000-0005-0000-0000-00001D000000}"/>
    <cellStyle name="20% - Акцент2 2" xfId="33" xr:uid="{00000000-0005-0000-0000-00001E000000}"/>
    <cellStyle name="20% - Акцент2 2 2" xfId="34" xr:uid="{00000000-0005-0000-0000-00001F000000}"/>
    <cellStyle name="20% - Акцент2 2 2 2" xfId="35" xr:uid="{00000000-0005-0000-0000-000020000000}"/>
    <cellStyle name="20% - Акцент2 2 2 2 2" xfId="36" xr:uid="{00000000-0005-0000-0000-000021000000}"/>
    <cellStyle name="20% - Акцент2 2 2 3" xfId="37" xr:uid="{00000000-0005-0000-0000-000022000000}"/>
    <cellStyle name="20% - Акцент2 2 2 3 2" xfId="38" xr:uid="{00000000-0005-0000-0000-000023000000}"/>
    <cellStyle name="20% - Акцент2 2 2 4" xfId="39" xr:uid="{00000000-0005-0000-0000-000024000000}"/>
    <cellStyle name="20% - Акцент2 2 3" xfId="40" xr:uid="{00000000-0005-0000-0000-000025000000}"/>
    <cellStyle name="20% - Акцент2 2 3 2" xfId="41" xr:uid="{00000000-0005-0000-0000-000026000000}"/>
    <cellStyle name="20% - Акцент2 2 4" xfId="42" xr:uid="{00000000-0005-0000-0000-000027000000}"/>
    <cellStyle name="20% - Акцент2 2 4 2" xfId="43" xr:uid="{00000000-0005-0000-0000-000028000000}"/>
    <cellStyle name="20% - Акцент2 2 5" xfId="44" xr:uid="{00000000-0005-0000-0000-000029000000}"/>
    <cellStyle name="20% - Акцент2 2_Лист5" xfId="45" xr:uid="{00000000-0005-0000-0000-00002A000000}"/>
    <cellStyle name="20% - Акцент2 3" xfId="46" xr:uid="{00000000-0005-0000-0000-00002B000000}"/>
    <cellStyle name="20% - Акцент2 3 2" xfId="47" xr:uid="{00000000-0005-0000-0000-00002C000000}"/>
    <cellStyle name="20% - Акцент2 3 2 2" xfId="48" xr:uid="{00000000-0005-0000-0000-00002D000000}"/>
    <cellStyle name="20% - Акцент2 3 2 2 2" xfId="49" xr:uid="{00000000-0005-0000-0000-00002E000000}"/>
    <cellStyle name="20% - Акцент2 3 2 3" xfId="50" xr:uid="{00000000-0005-0000-0000-00002F000000}"/>
    <cellStyle name="20% - Акцент2 3 2 3 2" xfId="51" xr:uid="{00000000-0005-0000-0000-000030000000}"/>
    <cellStyle name="20% - Акцент2 3 2 4" xfId="52" xr:uid="{00000000-0005-0000-0000-000031000000}"/>
    <cellStyle name="20% - Акцент2 3 3" xfId="53" xr:uid="{00000000-0005-0000-0000-000032000000}"/>
    <cellStyle name="20% - Акцент2 3 3 2" xfId="54" xr:uid="{00000000-0005-0000-0000-000033000000}"/>
    <cellStyle name="20% - Акцент2 3 4" xfId="55" xr:uid="{00000000-0005-0000-0000-000034000000}"/>
    <cellStyle name="20% - Акцент2 3_Лист5" xfId="56" xr:uid="{00000000-0005-0000-0000-000035000000}"/>
    <cellStyle name="20% - Акцент2 4" xfId="57" xr:uid="{00000000-0005-0000-0000-000036000000}"/>
    <cellStyle name="20% - Акцент2 4 2" xfId="58" xr:uid="{00000000-0005-0000-0000-000037000000}"/>
    <cellStyle name="20% - Акцент2 4 2 2" xfId="59" xr:uid="{00000000-0005-0000-0000-000038000000}"/>
    <cellStyle name="20% - Акцент2 4 3" xfId="60" xr:uid="{00000000-0005-0000-0000-000039000000}"/>
    <cellStyle name="20% - Акцент2 4 3 2" xfId="61" xr:uid="{00000000-0005-0000-0000-00003A000000}"/>
    <cellStyle name="20% - Акцент2 4 4" xfId="62" xr:uid="{00000000-0005-0000-0000-00003B000000}"/>
    <cellStyle name="20% - Акцент3 2" xfId="63" xr:uid="{00000000-0005-0000-0000-00003C000000}"/>
    <cellStyle name="20% - Акцент3 2 2" xfId="64" xr:uid="{00000000-0005-0000-0000-00003D000000}"/>
    <cellStyle name="20% - Акцент3 2 2 2" xfId="65" xr:uid="{00000000-0005-0000-0000-00003E000000}"/>
    <cellStyle name="20% - Акцент3 2 2 2 2" xfId="66" xr:uid="{00000000-0005-0000-0000-00003F000000}"/>
    <cellStyle name="20% - Акцент3 2 2 3" xfId="67" xr:uid="{00000000-0005-0000-0000-000040000000}"/>
    <cellStyle name="20% - Акцент3 2 2 3 2" xfId="68" xr:uid="{00000000-0005-0000-0000-000041000000}"/>
    <cellStyle name="20% - Акцент3 2 2 4" xfId="69" xr:uid="{00000000-0005-0000-0000-000042000000}"/>
    <cellStyle name="20% - Акцент3 2 3" xfId="70" xr:uid="{00000000-0005-0000-0000-000043000000}"/>
    <cellStyle name="20% - Акцент3 2 3 2" xfId="71" xr:uid="{00000000-0005-0000-0000-000044000000}"/>
    <cellStyle name="20% - Акцент3 2 4" xfId="72" xr:uid="{00000000-0005-0000-0000-000045000000}"/>
    <cellStyle name="20% - Акцент3 2 4 2" xfId="73" xr:uid="{00000000-0005-0000-0000-000046000000}"/>
    <cellStyle name="20% - Акцент3 2 5" xfId="74" xr:uid="{00000000-0005-0000-0000-000047000000}"/>
    <cellStyle name="20% - Акцент3 2_Лист5" xfId="75" xr:uid="{00000000-0005-0000-0000-000048000000}"/>
    <cellStyle name="20% - Акцент3 3" xfId="76" xr:uid="{00000000-0005-0000-0000-000049000000}"/>
    <cellStyle name="20% - Акцент3 3 2" xfId="77" xr:uid="{00000000-0005-0000-0000-00004A000000}"/>
    <cellStyle name="20% - Акцент3 3 2 2" xfId="78" xr:uid="{00000000-0005-0000-0000-00004B000000}"/>
    <cellStyle name="20% - Акцент3 3 2 2 2" xfId="79" xr:uid="{00000000-0005-0000-0000-00004C000000}"/>
    <cellStyle name="20% - Акцент3 3 2 3" xfId="80" xr:uid="{00000000-0005-0000-0000-00004D000000}"/>
    <cellStyle name="20% - Акцент3 3 2 3 2" xfId="81" xr:uid="{00000000-0005-0000-0000-00004E000000}"/>
    <cellStyle name="20% - Акцент3 3 2 4" xfId="82" xr:uid="{00000000-0005-0000-0000-00004F000000}"/>
    <cellStyle name="20% - Акцент3 3 3" xfId="83" xr:uid="{00000000-0005-0000-0000-000050000000}"/>
    <cellStyle name="20% - Акцент3 3 3 2" xfId="84" xr:uid="{00000000-0005-0000-0000-000051000000}"/>
    <cellStyle name="20% - Акцент3 3 4" xfId="85" xr:uid="{00000000-0005-0000-0000-000052000000}"/>
    <cellStyle name="20% - Акцент3 3_Лист5" xfId="86" xr:uid="{00000000-0005-0000-0000-000053000000}"/>
    <cellStyle name="20% - Акцент3 4" xfId="87" xr:uid="{00000000-0005-0000-0000-000054000000}"/>
    <cellStyle name="20% - Акцент3 4 2" xfId="88" xr:uid="{00000000-0005-0000-0000-000055000000}"/>
    <cellStyle name="20% - Акцент3 4 2 2" xfId="89" xr:uid="{00000000-0005-0000-0000-000056000000}"/>
    <cellStyle name="20% - Акцент3 4 3" xfId="90" xr:uid="{00000000-0005-0000-0000-000057000000}"/>
    <cellStyle name="20% - Акцент3 4 3 2" xfId="91" xr:uid="{00000000-0005-0000-0000-000058000000}"/>
    <cellStyle name="20% - Акцент3 4 4" xfId="92" xr:uid="{00000000-0005-0000-0000-000059000000}"/>
    <cellStyle name="20% - Акцент4 2" xfId="93" xr:uid="{00000000-0005-0000-0000-00005A000000}"/>
    <cellStyle name="20% - Акцент4 2 2" xfId="94" xr:uid="{00000000-0005-0000-0000-00005B000000}"/>
    <cellStyle name="20% - Акцент4 2 2 2" xfId="95" xr:uid="{00000000-0005-0000-0000-00005C000000}"/>
    <cellStyle name="20% - Акцент4 2 2 2 2" xfId="96" xr:uid="{00000000-0005-0000-0000-00005D000000}"/>
    <cellStyle name="20% - Акцент4 2 2 3" xfId="97" xr:uid="{00000000-0005-0000-0000-00005E000000}"/>
    <cellStyle name="20% - Акцент4 2 2 3 2" xfId="98" xr:uid="{00000000-0005-0000-0000-00005F000000}"/>
    <cellStyle name="20% - Акцент4 2 2 4" xfId="99" xr:uid="{00000000-0005-0000-0000-000060000000}"/>
    <cellStyle name="20% - Акцент4 2 3" xfId="100" xr:uid="{00000000-0005-0000-0000-000061000000}"/>
    <cellStyle name="20% - Акцент4 2 3 2" xfId="101" xr:uid="{00000000-0005-0000-0000-000062000000}"/>
    <cellStyle name="20% - Акцент4 2 4" xfId="102" xr:uid="{00000000-0005-0000-0000-000063000000}"/>
    <cellStyle name="20% - Акцент4 2 4 2" xfId="103" xr:uid="{00000000-0005-0000-0000-000064000000}"/>
    <cellStyle name="20% - Акцент4 2 5" xfId="104" xr:uid="{00000000-0005-0000-0000-000065000000}"/>
    <cellStyle name="20% - Акцент4 2_Лист5" xfId="105" xr:uid="{00000000-0005-0000-0000-000066000000}"/>
    <cellStyle name="20% - Акцент4 3" xfId="106" xr:uid="{00000000-0005-0000-0000-000067000000}"/>
    <cellStyle name="20% - Акцент4 3 2" xfId="107" xr:uid="{00000000-0005-0000-0000-000068000000}"/>
    <cellStyle name="20% - Акцент4 3 2 2" xfId="108" xr:uid="{00000000-0005-0000-0000-000069000000}"/>
    <cellStyle name="20% - Акцент4 3 2 2 2" xfId="109" xr:uid="{00000000-0005-0000-0000-00006A000000}"/>
    <cellStyle name="20% - Акцент4 3 2 3" xfId="110" xr:uid="{00000000-0005-0000-0000-00006B000000}"/>
    <cellStyle name="20% - Акцент4 3 2 3 2" xfId="111" xr:uid="{00000000-0005-0000-0000-00006C000000}"/>
    <cellStyle name="20% - Акцент4 3 2 4" xfId="112" xr:uid="{00000000-0005-0000-0000-00006D000000}"/>
    <cellStyle name="20% - Акцент4 3 3" xfId="113" xr:uid="{00000000-0005-0000-0000-00006E000000}"/>
    <cellStyle name="20% - Акцент4 3 3 2" xfId="114" xr:uid="{00000000-0005-0000-0000-00006F000000}"/>
    <cellStyle name="20% - Акцент4 3 4" xfId="115" xr:uid="{00000000-0005-0000-0000-000070000000}"/>
    <cellStyle name="20% - Акцент4 3_Лист5" xfId="116" xr:uid="{00000000-0005-0000-0000-000071000000}"/>
    <cellStyle name="20% - Акцент4 4" xfId="117" xr:uid="{00000000-0005-0000-0000-000072000000}"/>
    <cellStyle name="20% - Акцент4 4 2" xfId="118" xr:uid="{00000000-0005-0000-0000-000073000000}"/>
    <cellStyle name="20% - Акцент4 4 2 2" xfId="119" xr:uid="{00000000-0005-0000-0000-000074000000}"/>
    <cellStyle name="20% - Акцент4 4 3" xfId="120" xr:uid="{00000000-0005-0000-0000-000075000000}"/>
    <cellStyle name="20% - Акцент4 4 3 2" xfId="121" xr:uid="{00000000-0005-0000-0000-000076000000}"/>
    <cellStyle name="20% - Акцент4 4 4" xfId="122" xr:uid="{00000000-0005-0000-0000-000077000000}"/>
    <cellStyle name="20% - Акцент5 2" xfId="123" xr:uid="{00000000-0005-0000-0000-000078000000}"/>
    <cellStyle name="20% - Акцент5 2 2" xfId="124" xr:uid="{00000000-0005-0000-0000-000079000000}"/>
    <cellStyle name="20% - Акцент5 2 2 2" xfId="125" xr:uid="{00000000-0005-0000-0000-00007A000000}"/>
    <cellStyle name="20% - Акцент5 2 2 2 2" xfId="126" xr:uid="{00000000-0005-0000-0000-00007B000000}"/>
    <cellStyle name="20% - Акцент5 2 2 3" xfId="127" xr:uid="{00000000-0005-0000-0000-00007C000000}"/>
    <cellStyle name="20% - Акцент5 2 2 3 2" xfId="128" xr:uid="{00000000-0005-0000-0000-00007D000000}"/>
    <cellStyle name="20% - Акцент5 2 2 4" xfId="129" xr:uid="{00000000-0005-0000-0000-00007E000000}"/>
    <cellStyle name="20% - Акцент5 2 3" xfId="130" xr:uid="{00000000-0005-0000-0000-00007F000000}"/>
    <cellStyle name="20% - Акцент5 2 3 2" xfId="131" xr:uid="{00000000-0005-0000-0000-000080000000}"/>
    <cellStyle name="20% - Акцент5 2 4" xfId="132" xr:uid="{00000000-0005-0000-0000-000081000000}"/>
    <cellStyle name="20% - Акцент5 2 4 2" xfId="133" xr:uid="{00000000-0005-0000-0000-000082000000}"/>
    <cellStyle name="20% - Акцент5 2 5" xfId="134" xr:uid="{00000000-0005-0000-0000-000083000000}"/>
    <cellStyle name="20% - Акцент5 2_Лист5" xfId="135" xr:uid="{00000000-0005-0000-0000-000084000000}"/>
    <cellStyle name="20% - Акцент5 3" xfId="136" xr:uid="{00000000-0005-0000-0000-000085000000}"/>
    <cellStyle name="20% - Акцент5 3 2" xfId="137" xr:uid="{00000000-0005-0000-0000-000086000000}"/>
    <cellStyle name="20% - Акцент5 3 2 2" xfId="138" xr:uid="{00000000-0005-0000-0000-000087000000}"/>
    <cellStyle name="20% - Акцент5 3 2 2 2" xfId="139" xr:uid="{00000000-0005-0000-0000-000088000000}"/>
    <cellStyle name="20% - Акцент5 3 2 3" xfId="140" xr:uid="{00000000-0005-0000-0000-000089000000}"/>
    <cellStyle name="20% - Акцент5 3 2 3 2" xfId="141" xr:uid="{00000000-0005-0000-0000-00008A000000}"/>
    <cellStyle name="20% - Акцент5 3 2 4" xfId="142" xr:uid="{00000000-0005-0000-0000-00008B000000}"/>
    <cellStyle name="20% - Акцент5 3 3" xfId="143" xr:uid="{00000000-0005-0000-0000-00008C000000}"/>
    <cellStyle name="20% - Акцент5 3 3 2" xfId="144" xr:uid="{00000000-0005-0000-0000-00008D000000}"/>
    <cellStyle name="20% - Акцент5 3 4" xfId="145" xr:uid="{00000000-0005-0000-0000-00008E000000}"/>
    <cellStyle name="20% - Акцент5 3_Лист5" xfId="146" xr:uid="{00000000-0005-0000-0000-00008F000000}"/>
    <cellStyle name="20% - Акцент5 4" xfId="147" xr:uid="{00000000-0005-0000-0000-000090000000}"/>
    <cellStyle name="20% - Акцент5 4 2" xfId="148" xr:uid="{00000000-0005-0000-0000-000091000000}"/>
    <cellStyle name="20% - Акцент5 4 2 2" xfId="149" xr:uid="{00000000-0005-0000-0000-000092000000}"/>
    <cellStyle name="20% - Акцент5 4 3" xfId="150" xr:uid="{00000000-0005-0000-0000-000093000000}"/>
    <cellStyle name="20% - Акцент5 4 3 2" xfId="151" xr:uid="{00000000-0005-0000-0000-000094000000}"/>
    <cellStyle name="20% - Акцент5 4 4" xfId="152" xr:uid="{00000000-0005-0000-0000-000095000000}"/>
    <cellStyle name="20% - Акцент6 2" xfId="153" xr:uid="{00000000-0005-0000-0000-000096000000}"/>
    <cellStyle name="20% - Акцент6 2 2" xfId="154" xr:uid="{00000000-0005-0000-0000-000097000000}"/>
    <cellStyle name="20% - Акцент6 2 2 2" xfId="155" xr:uid="{00000000-0005-0000-0000-000098000000}"/>
    <cellStyle name="20% - Акцент6 2 2 2 2" xfId="156" xr:uid="{00000000-0005-0000-0000-000099000000}"/>
    <cellStyle name="20% - Акцент6 2 2 3" xfId="157" xr:uid="{00000000-0005-0000-0000-00009A000000}"/>
    <cellStyle name="20% - Акцент6 2 2 3 2" xfId="158" xr:uid="{00000000-0005-0000-0000-00009B000000}"/>
    <cellStyle name="20% - Акцент6 2 2 4" xfId="159" xr:uid="{00000000-0005-0000-0000-00009C000000}"/>
    <cellStyle name="20% - Акцент6 2 3" xfId="160" xr:uid="{00000000-0005-0000-0000-00009D000000}"/>
    <cellStyle name="20% - Акцент6 2 3 2" xfId="161" xr:uid="{00000000-0005-0000-0000-00009E000000}"/>
    <cellStyle name="20% - Акцент6 2 4" xfId="162" xr:uid="{00000000-0005-0000-0000-00009F000000}"/>
    <cellStyle name="20% - Акцент6 2 4 2" xfId="163" xr:uid="{00000000-0005-0000-0000-0000A0000000}"/>
    <cellStyle name="20% - Акцент6 2 5" xfId="164" xr:uid="{00000000-0005-0000-0000-0000A1000000}"/>
    <cellStyle name="20% - Акцент6 2_Лист5" xfId="165" xr:uid="{00000000-0005-0000-0000-0000A2000000}"/>
    <cellStyle name="20% - Акцент6 3" xfId="166" xr:uid="{00000000-0005-0000-0000-0000A3000000}"/>
    <cellStyle name="20% - Акцент6 3 2" xfId="167" xr:uid="{00000000-0005-0000-0000-0000A4000000}"/>
    <cellStyle name="20% - Акцент6 3 2 2" xfId="168" xr:uid="{00000000-0005-0000-0000-0000A5000000}"/>
    <cellStyle name="20% - Акцент6 3 2 2 2" xfId="169" xr:uid="{00000000-0005-0000-0000-0000A6000000}"/>
    <cellStyle name="20% - Акцент6 3 2 3" xfId="170" xr:uid="{00000000-0005-0000-0000-0000A7000000}"/>
    <cellStyle name="20% - Акцент6 3 2 3 2" xfId="171" xr:uid="{00000000-0005-0000-0000-0000A8000000}"/>
    <cellStyle name="20% - Акцент6 3 2 4" xfId="172" xr:uid="{00000000-0005-0000-0000-0000A9000000}"/>
    <cellStyle name="20% - Акцент6 3 3" xfId="173" xr:uid="{00000000-0005-0000-0000-0000AA000000}"/>
    <cellStyle name="20% - Акцент6 3 3 2" xfId="174" xr:uid="{00000000-0005-0000-0000-0000AB000000}"/>
    <cellStyle name="20% - Акцент6 3 4" xfId="175" xr:uid="{00000000-0005-0000-0000-0000AC000000}"/>
    <cellStyle name="20% - Акцент6 3_Лист5" xfId="176" xr:uid="{00000000-0005-0000-0000-0000AD000000}"/>
    <cellStyle name="20% - Акцент6 4" xfId="177" xr:uid="{00000000-0005-0000-0000-0000AE000000}"/>
    <cellStyle name="20% - Акцент6 4 2" xfId="178" xr:uid="{00000000-0005-0000-0000-0000AF000000}"/>
    <cellStyle name="20% - Акцент6 4 2 2" xfId="179" xr:uid="{00000000-0005-0000-0000-0000B0000000}"/>
    <cellStyle name="20% - Акцент6 4 3" xfId="180" xr:uid="{00000000-0005-0000-0000-0000B1000000}"/>
    <cellStyle name="20% - Акцент6 4 3 2" xfId="181" xr:uid="{00000000-0005-0000-0000-0000B2000000}"/>
    <cellStyle name="20% - Акцент6 4 4" xfId="182" xr:uid="{00000000-0005-0000-0000-0000B3000000}"/>
    <cellStyle name="40% - Акцент1 2" xfId="183" xr:uid="{00000000-0005-0000-0000-0000B4000000}"/>
    <cellStyle name="40% - Акцент1 2 2" xfId="184" xr:uid="{00000000-0005-0000-0000-0000B5000000}"/>
    <cellStyle name="40% - Акцент1 2 2 2" xfId="185" xr:uid="{00000000-0005-0000-0000-0000B6000000}"/>
    <cellStyle name="40% - Акцент1 2 2 2 2" xfId="186" xr:uid="{00000000-0005-0000-0000-0000B7000000}"/>
    <cellStyle name="40% - Акцент1 2 2 3" xfId="187" xr:uid="{00000000-0005-0000-0000-0000B8000000}"/>
    <cellStyle name="40% - Акцент1 2 2 3 2" xfId="188" xr:uid="{00000000-0005-0000-0000-0000B9000000}"/>
    <cellStyle name="40% - Акцент1 2 2 4" xfId="189" xr:uid="{00000000-0005-0000-0000-0000BA000000}"/>
    <cellStyle name="40% - Акцент1 2 3" xfId="190" xr:uid="{00000000-0005-0000-0000-0000BB000000}"/>
    <cellStyle name="40% - Акцент1 2 3 2" xfId="191" xr:uid="{00000000-0005-0000-0000-0000BC000000}"/>
    <cellStyle name="40% - Акцент1 2 4" xfId="192" xr:uid="{00000000-0005-0000-0000-0000BD000000}"/>
    <cellStyle name="40% - Акцент1 2 4 2" xfId="193" xr:uid="{00000000-0005-0000-0000-0000BE000000}"/>
    <cellStyle name="40% - Акцент1 2 5" xfId="194" xr:uid="{00000000-0005-0000-0000-0000BF000000}"/>
    <cellStyle name="40% - Акцент1 2_Лист5" xfId="195" xr:uid="{00000000-0005-0000-0000-0000C0000000}"/>
    <cellStyle name="40% - Акцент1 3" xfId="196" xr:uid="{00000000-0005-0000-0000-0000C1000000}"/>
    <cellStyle name="40% - Акцент1 3 2" xfId="197" xr:uid="{00000000-0005-0000-0000-0000C2000000}"/>
    <cellStyle name="40% - Акцент1 3 2 2" xfId="198" xr:uid="{00000000-0005-0000-0000-0000C3000000}"/>
    <cellStyle name="40% - Акцент1 3 2 2 2" xfId="199" xr:uid="{00000000-0005-0000-0000-0000C4000000}"/>
    <cellStyle name="40% - Акцент1 3 2 3" xfId="200" xr:uid="{00000000-0005-0000-0000-0000C5000000}"/>
    <cellStyle name="40% - Акцент1 3 2 3 2" xfId="201" xr:uid="{00000000-0005-0000-0000-0000C6000000}"/>
    <cellStyle name="40% - Акцент1 3 2 4" xfId="202" xr:uid="{00000000-0005-0000-0000-0000C7000000}"/>
    <cellStyle name="40% - Акцент1 3 3" xfId="203" xr:uid="{00000000-0005-0000-0000-0000C8000000}"/>
    <cellStyle name="40% - Акцент1 3 3 2" xfId="204" xr:uid="{00000000-0005-0000-0000-0000C9000000}"/>
    <cellStyle name="40% - Акцент1 3 4" xfId="205" xr:uid="{00000000-0005-0000-0000-0000CA000000}"/>
    <cellStyle name="40% - Акцент1 3_Лист5" xfId="206" xr:uid="{00000000-0005-0000-0000-0000CB000000}"/>
    <cellStyle name="40% - Акцент1 4" xfId="207" xr:uid="{00000000-0005-0000-0000-0000CC000000}"/>
    <cellStyle name="40% - Акцент1 4 2" xfId="208" xr:uid="{00000000-0005-0000-0000-0000CD000000}"/>
    <cellStyle name="40% - Акцент1 4 2 2" xfId="209" xr:uid="{00000000-0005-0000-0000-0000CE000000}"/>
    <cellStyle name="40% - Акцент1 4 3" xfId="210" xr:uid="{00000000-0005-0000-0000-0000CF000000}"/>
    <cellStyle name="40% - Акцент1 4 3 2" xfId="211" xr:uid="{00000000-0005-0000-0000-0000D0000000}"/>
    <cellStyle name="40% - Акцент1 4 4" xfId="212" xr:uid="{00000000-0005-0000-0000-0000D1000000}"/>
    <cellStyle name="40% - Акцент2 2" xfId="213" xr:uid="{00000000-0005-0000-0000-0000D2000000}"/>
    <cellStyle name="40% - Акцент2 2 2" xfId="214" xr:uid="{00000000-0005-0000-0000-0000D3000000}"/>
    <cellStyle name="40% - Акцент2 2 2 2" xfId="215" xr:uid="{00000000-0005-0000-0000-0000D4000000}"/>
    <cellStyle name="40% - Акцент2 2 2 2 2" xfId="216" xr:uid="{00000000-0005-0000-0000-0000D5000000}"/>
    <cellStyle name="40% - Акцент2 2 2 3" xfId="217" xr:uid="{00000000-0005-0000-0000-0000D6000000}"/>
    <cellStyle name="40% - Акцент2 2 2 3 2" xfId="218" xr:uid="{00000000-0005-0000-0000-0000D7000000}"/>
    <cellStyle name="40% - Акцент2 2 2 4" xfId="219" xr:uid="{00000000-0005-0000-0000-0000D8000000}"/>
    <cellStyle name="40% - Акцент2 2 3" xfId="220" xr:uid="{00000000-0005-0000-0000-0000D9000000}"/>
    <cellStyle name="40% - Акцент2 2 3 2" xfId="221" xr:uid="{00000000-0005-0000-0000-0000DA000000}"/>
    <cellStyle name="40% - Акцент2 2 4" xfId="222" xr:uid="{00000000-0005-0000-0000-0000DB000000}"/>
    <cellStyle name="40% - Акцент2 2 4 2" xfId="223" xr:uid="{00000000-0005-0000-0000-0000DC000000}"/>
    <cellStyle name="40% - Акцент2 2 5" xfId="224" xr:uid="{00000000-0005-0000-0000-0000DD000000}"/>
    <cellStyle name="40% - Акцент2 2_Лист5" xfId="225" xr:uid="{00000000-0005-0000-0000-0000DE000000}"/>
    <cellStyle name="40% - Акцент2 3" xfId="226" xr:uid="{00000000-0005-0000-0000-0000DF000000}"/>
    <cellStyle name="40% - Акцент2 3 2" xfId="227" xr:uid="{00000000-0005-0000-0000-0000E0000000}"/>
    <cellStyle name="40% - Акцент2 3 2 2" xfId="228" xr:uid="{00000000-0005-0000-0000-0000E1000000}"/>
    <cellStyle name="40% - Акцент2 3 2 2 2" xfId="229" xr:uid="{00000000-0005-0000-0000-0000E2000000}"/>
    <cellStyle name="40% - Акцент2 3 2 3" xfId="230" xr:uid="{00000000-0005-0000-0000-0000E3000000}"/>
    <cellStyle name="40% - Акцент2 3 2 3 2" xfId="231" xr:uid="{00000000-0005-0000-0000-0000E4000000}"/>
    <cellStyle name="40% - Акцент2 3 2 4" xfId="232" xr:uid="{00000000-0005-0000-0000-0000E5000000}"/>
    <cellStyle name="40% - Акцент2 3 3" xfId="233" xr:uid="{00000000-0005-0000-0000-0000E6000000}"/>
    <cellStyle name="40% - Акцент2 3 3 2" xfId="234" xr:uid="{00000000-0005-0000-0000-0000E7000000}"/>
    <cellStyle name="40% - Акцент2 3 4" xfId="235" xr:uid="{00000000-0005-0000-0000-0000E8000000}"/>
    <cellStyle name="40% - Акцент2 3_Лист5" xfId="236" xr:uid="{00000000-0005-0000-0000-0000E9000000}"/>
    <cellStyle name="40% - Акцент2 4" xfId="237" xr:uid="{00000000-0005-0000-0000-0000EA000000}"/>
    <cellStyle name="40% - Акцент2 4 2" xfId="238" xr:uid="{00000000-0005-0000-0000-0000EB000000}"/>
    <cellStyle name="40% - Акцент2 4 2 2" xfId="239" xr:uid="{00000000-0005-0000-0000-0000EC000000}"/>
    <cellStyle name="40% - Акцент2 4 3" xfId="240" xr:uid="{00000000-0005-0000-0000-0000ED000000}"/>
    <cellStyle name="40% - Акцент2 4 3 2" xfId="241" xr:uid="{00000000-0005-0000-0000-0000EE000000}"/>
    <cellStyle name="40% - Акцент2 4 4" xfId="242" xr:uid="{00000000-0005-0000-0000-0000EF000000}"/>
    <cellStyle name="40% - Акцент3 2" xfId="243" xr:uid="{00000000-0005-0000-0000-0000F0000000}"/>
    <cellStyle name="40% - Акцент3 2 2" xfId="244" xr:uid="{00000000-0005-0000-0000-0000F1000000}"/>
    <cellStyle name="40% - Акцент3 2 2 2" xfId="245" xr:uid="{00000000-0005-0000-0000-0000F2000000}"/>
    <cellStyle name="40% - Акцент3 2 2 2 2" xfId="246" xr:uid="{00000000-0005-0000-0000-0000F3000000}"/>
    <cellStyle name="40% - Акцент3 2 2 3" xfId="247" xr:uid="{00000000-0005-0000-0000-0000F4000000}"/>
    <cellStyle name="40% - Акцент3 2 2 3 2" xfId="248" xr:uid="{00000000-0005-0000-0000-0000F5000000}"/>
    <cellStyle name="40% - Акцент3 2 2 4" xfId="249" xr:uid="{00000000-0005-0000-0000-0000F6000000}"/>
    <cellStyle name="40% - Акцент3 2 3" xfId="250" xr:uid="{00000000-0005-0000-0000-0000F7000000}"/>
    <cellStyle name="40% - Акцент3 2 3 2" xfId="251" xr:uid="{00000000-0005-0000-0000-0000F8000000}"/>
    <cellStyle name="40% - Акцент3 2 4" xfId="252" xr:uid="{00000000-0005-0000-0000-0000F9000000}"/>
    <cellStyle name="40% - Акцент3 2 4 2" xfId="253" xr:uid="{00000000-0005-0000-0000-0000FA000000}"/>
    <cellStyle name="40% - Акцент3 2 5" xfId="254" xr:uid="{00000000-0005-0000-0000-0000FB000000}"/>
    <cellStyle name="40% - Акцент3 2_Лист5" xfId="255" xr:uid="{00000000-0005-0000-0000-0000FC000000}"/>
    <cellStyle name="40% - Акцент3 3" xfId="256" xr:uid="{00000000-0005-0000-0000-0000FD000000}"/>
    <cellStyle name="40% - Акцент3 3 2" xfId="257" xr:uid="{00000000-0005-0000-0000-0000FE000000}"/>
    <cellStyle name="40% - Акцент3 3 2 2" xfId="258" xr:uid="{00000000-0005-0000-0000-0000FF000000}"/>
    <cellStyle name="40% - Акцент3 3 2 2 2" xfId="259" xr:uid="{00000000-0005-0000-0000-000000010000}"/>
    <cellStyle name="40% - Акцент3 3 2 3" xfId="260" xr:uid="{00000000-0005-0000-0000-000001010000}"/>
    <cellStyle name="40% - Акцент3 3 2 3 2" xfId="261" xr:uid="{00000000-0005-0000-0000-000002010000}"/>
    <cellStyle name="40% - Акцент3 3 2 4" xfId="262" xr:uid="{00000000-0005-0000-0000-000003010000}"/>
    <cellStyle name="40% - Акцент3 3 3" xfId="263" xr:uid="{00000000-0005-0000-0000-000004010000}"/>
    <cellStyle name="40% - Акцент3 3 3 2" xfId="264" xr:uid="{00000000-0005-0000-0000-000005010000}"/>
    <cellStyle name="40% - Акцент3 3 4" xfId="265" xr:uid="{00000000-0005-0000-0000-000006010000}"/>
    <cellStyle name="40% - Акцент3 3_Лист5" xfId="266" xr:uid="{00000000-0005-0000-0000-000007010000}"/>
    <cellStyle name="40% - Акцент3 4" xfId="267" xr:uid="{00000000-0005-0000-0000-000008010000}"/>
    <cellStyle name="40% - Акцент3 4 2" xfId="268" xr:uid="{00000000-0005-0000-0000-000009010000}"/>
    <cellStyle name="40% - Акцент3 4 2 2" xfId="269" xr:uid="{00000000-0005-0000-0000-00000A010000}"/>
    <cellStyle name="40% - Акцент3 4 3" xfId="270" xr:uid="{00000000-0005-0000-0000-00000B010000}"/>
    <cellStyle name="40% - Акцент3 4 3 2" xfId="271" xr:uid="{00000000-0005-0000-0000-00000C010000}"/>
    <cellStyle name="40% - Акцент3 4 4" xfId="272" xr:uid="{00000000-0005-0000-0000-00000D010000}"/>
    <cellStyle name="40% - Акцент4 2" xfId="273" xr:uid="{00000000-0005-0000-0000-00000E010000}"/>
    <cellStyle name="40% - Акцент4 2 2" xfId="274" xr:uid="{00000000-0005-0000-0000-00000F010000}"/>
    <cellStyle name="40% - Акцент4 2 2 2" xfId="275" xr:uid="{00000000-0005-0000-0000-000010010000}"/>
    <cellStyle name="40% - Акцент4 2 2 2 2" xfId="276" xr:uid="{00000000-0005-0000-0000-000011010000}"/>
    <cellStyle name="40% - Акцент4 2 2 3" xfId="277" xr:uid="{00000000-0005-0000-0000-000012010000}"/>
    <cellStyle name="40% - Акцент4 2 2 3 2" xfId="278" xr:uid="{00000000-0005-0000-0000-000013010000}"/>
    <cellStyle name="40% - Акцент4 2 2 4" xfId="279" xr:uid="{00000000-0005-0000-0000-000014010000}"/>
    <cellStyle name="40% - Акцент4 2 3" xfId="280" xr:uid="{00000000-0005-0000-0000-000015010000}"/>
    <cellStyle name="40% - Акцент4 2 3 2" xfId="281" xr:uid="{00000000-0005-0000-0000-000016010000}"/>
    <cellStyle name="40% - Акцент4 2 4" xfId="282" xr:uid="{00000000-0005-0000-0000-000017010000}"/>
    <cellStyle name="40% - Акцент4 2 4 2" xfId="283" xr:uid="{00000000-0005-0000-0000-000018010000}"/>
    <cellStyle name="40% - Акцент4 2 5" xfId="284" xr:uid="{00000000-0005-0000-0000-000019010000}"/>
    <cellStyle name="40% - Акцент4 2_Лист5" xfId="285" xr:uid="{00000000-0005-0000-0000-00001A010000}"/>
    <cellStyle name="40% - Акцент4 3" xfId="286" xr:uid="{00000000-0005-0000-0000-00001B010000}"/>
    <cellStyle name="40% - Акцент4 3 2" xfId="287" xr:uid="{00000000-0005-0000-0000-00001C010000}"/>
    <cellStyle name="40% - Акцент4 3 2 2" xfId="288" xr:uid="{00000000-0005-0000-0000-00001D010000}"/>
    <cellStyle name="40% - Акцент4 3 2 2 2" xfId="289" xr:uid="{00000000-0005-0000-0000-00001E010000}"/>
    <cellStyle name="40% - Акцент4 3 2 3" xfId="290" xr:uid="{00000000-0005-0000-0000-00001F010000}"/>
    <cellStyle name="40% - Акцент4 3 2 3 2" xfId="291" xr:uid="{00000000-0005-0000-0000-000020010000}"/>
    <cellStyle name="40% - Акцент4 3 2 4" xfId="292" xr:uid="{00000000-0005-0000-0000-000021010000}"/>
    <cellStyle name="40% - Акцент4 3 3" xfId="293" xr:uid="{00000000-0005-0000-0000-000022010000}"/>
    <cellStyle name="40% - Акцент4 3 3 2" xfId="294" xr:uid="{00000000-0005-0000-0000-000023010000}"/>
    <cellStyle name="40% - Акцент4 3 4" xfId="295" xr:uid="{00000000-0005-0000-0000-000024010000}"/>
    <cellStyle name="40% - Акцент4 3_Лист5" xfId="296" xr:uid="{00000000-0005-0000-0000-000025010000}"/>
    <cellStyle name="40% - Акцент4 4" xfId="297" xr:uid="{00000000-0005-0000-0000-000026010000}"/>
    <cellStyle name="40% - Акцент4 4 2" xfId="298" xr:uid="{00000000-0005-0000-0000-000027010000}"/>
    <cellStyle name="40% - Акцент4 4 2 2" xfId="299" xr:uid="{00000000-0005-0000-0000-000028010000}"/>
    <cellStyle name="40% - Акцент4 4 3" xfId="300" xr:uid="{00000000-0005-0000-0000-000029010000}"/>
    <cellStyle name="40% - Акцент4 4 3 2" xfId="301" xr:uid="{00000000-0005-0000-0000-00002A010000}"/>
    <cellStyle name="40% - Акцент4 4 4" xfId="302" xr:uid="{00000000-0005-0000-0000-00002B010000}"/>
    <cellStyle name="40% - Акцент5 2" xfId="303" xr:uid="{00000000-0005-0000-0000-00002C010000}"/>
    <cellStyle name="40% - Акцент5 2 2" xfId="304" xr:uid="{00000000-0005-0000-0000-00002D010000}"/>
    <cellStyle name="40% - Акцент5 2 2 2" xfId="305" xr:uid="{00000000-0005-0000-0000-00002E010000}"/>
    <cellStyle name="40% - Акцент5 2 2 2 2" xfId="306" xr:uid="{00000000-0005-0000-0000-00002F010000}"/>
    <cellStyle name="40% - Акцент5 2 2 3" xfId="307" xr:uid="{00000000-0005-0000-0000-000030010000}"/>
    <cellStyle name="40% - Акцент5 2 2 3 2" xfId="308" xr:uid="{00000000-0005-0000-0000-000031010000}"/>
    <cellStyle name="40% - Акцент5 2 2 4" xfId="309" xr:uid="{00000000-0005-0000-0000-000032010000}"/>
    <cellStyle name="40% - Акцент5 2 3" xfId="310" xr:uid="{00000000-0005-0000-0000-000033010000}"/>
    <cellStyle name="40% - Акцент5 2 3 2" xfId="311" xr:uid="{00000000-0005-0000-0000-000034010000}"/>
    <cellStyle name="40% - Акцент5 2 4" xfId="312" xr:uid="{00000000-0005-0000-0000-000035010000}"/>
    <cellStyle name="40% - Акцент5 2 4 2" xfId="313" xr:uid="{00000000-0005-0000-0000-000036010000}"/>
    <cellStyle name="40% - Акцент5 2 5" xfId="314" xr:uid="{00000000-0005-0000-0000-000037010000}"/>
    <cellStyle name="40% - Акцент5 2_Лист5" xfId="315" xr:uid="{00000000-0005-0000-0000-000038010000}"/>
    <cellStyle name="40% - Акцент5 3" xfId="316" xr:uid="{00000000-0005-0000-0000-000039010000}"/>
    <cellStyle name="40% - Акцент5 3 2" xfId="317" xr:uid="{00000000-0005-0000-0000-00003A010000}"/>
    <cellStyle name="40% - Акцент5 3 2 2" xfId="318" xr:uid="{00000000-0005-0000-0000-00003B010000}"/>
    <cellStyle name="40% - Акцент5 3 2 2 2" xfId="319" xr:uid="{00000000-0005-0000-0000-00003C010000}"/>
    <cellStyle name="40% - Акцент5 3 2 3" xfId="320" xr:uid="{00000000-0005-0000-0000-00003D010000}"/>
    <cellStyle name="40% - Акцент5 3 2 3 2" xfId="321" xr:uid="{00000000-0005-0000-0000-00003E010000}"/>
    <cellStyle name="40% - Акцент5 3 2 4" xfId="322" xr:uid="{00000000-0005-0000-0000-00003F010000}"/>
    <cellStyle name="40% - Акцент5 3 3" xfId="323" xr:uid="{00000000-0005-0000-0000-000040010000}"/>
    <cellStyle name="40% - Акцент5 3 3 2" xfId="324" xr:uid="{00000000-0005-0000-0000-000041010000}"/>
    <cellStyle name="40% - Акцент5 3 4" xfId="325" xr:uid="{00000000-0005-0000-0000-000042010000}"/>
    <cellStyle name="40% - Акцент5 3_Лист5" xfId="326" xr:uid="{00000000-0005-0000-0000-000043010000}"/>
    <cellStyle name="40% - Акцент5 4" xfId="327" xr:uid="{00000000-0005-0000-0000-000044010000}"/>
    <cellStyle name="40% - Акцент5 4 2" xfId="328" xr:uid="{00000000-0005-0000-0000-000045010000}"/>
    <cellStyle name="40% - Акцент5 4 2 2" xfId="329" xr:uid="{00000000-0005-0000-0000-000046010000}"/>
    <cellStyle name="40% - Акцент5 4 3" xfId="330" xr:uid="{00000000-0005-0000-0000-000047010000}"/>
    <cellStyle name="40% - Акцент5 4 3 2" xfId="331" xr:uid="{00000000-0005-0000-0000-000048010000}"/>
    <cellStyle name="40% - Акцент5 4 4" xfId="332" xr:uid="{00000000-0005-0000-0000-000049010000}"/>
    <cellStyle name="40% - Акцент6 2" xfId="333" xr:uid="{00000000-0005-0000-0000-00004A010000}"/>
    <cellStyle name="40% - Акцент6 2 2" xfId="334" xr:uid="{00000000-0005-0000-0000-00004B010000}"/>
    <cellStyle name="40% - Акцент6 2 2 2" xfId="335" xr:uid="{00000000-0005-0000-0000-00004C010000}"/>
    <cellStyle name="40% - Акцент6 2 2 2 2" xfId="336" xr:uid="{00000000-0005-0000-0000-00004D010000}"/>
    <cellStyle name="40% - Акцент6 2 2 3" xfId="337" xr:uid="{00000000-0005-0000-0000-00004E010000}"/>
    <cellStyle name="40% - Акцент6 2 2 3 2" xfId="338" xr:uid="{00000000-0005-0000-0000-00004F010000}"/>
    <cellStyle name="40% - Акцент6 2 2 4" xfId="339" xr:uid="{00000000-0005-0000-0000-000050010000}"/>
    <cellStyle name="40% - Акцент6 2 3" xfId="340" xr:uid="{00000000-0005-0000-0000-000051010000}"/>
    <cellStyle name="40% - Акцент6 2 3 2" xfId="341" xr:uid="{00000000-0005-0000-0000-000052010000}"/>
    <cellStyle name="40% - Акцент6 2 4" xfId="342" xr:uid="{00000000-0005-0000-0000-000053010000}"/>
    <cellStyle name="40% - Акцент6 2 4 2" xfId="343" xr:uid="{00000000-0005-0000-0000-000054010000}"/>
    <cellStyle name="40% - Акцент6 2 5" xfId="344" xr:uid="{00000000-0005-0000-0000-000055010000}"/>
    <cellStyle name="40% - Акцент6 2_Лист5" xfId="345" xr:uid="{00000000-0005-0000-0000-000056010000}"/>
    <cellStyle name="40% - Акцент6 3" xfId="346" xr:uid="{00000000-0005-0000-0000-000057010000}"/>
    <cellStyle name="40% - Акцент6 3 2" xfId="347" xr:uid="{00000000-0005-0000-0000-000058010000}"/>
    <cellStyle name="40% - Акцент6 3 2 2" xfId="348" xr:uid="{00000000-0005-0000-0000-000059010000}"/>
    <cellStyle name="40% - Акцент6 3 2 2 2" xfId="349" xr:uid="{00000000-0005-0000-0000-00005A010000}"/>
    <cellStyle name="40% - Акцент6 3 2 3" xfId="350" xr:uid="{00000000-0005-0000-0000-00005B010000}"/>
    <cellStyle name="40% - Акцент6 3 2 3 2" xfId="351" xr:uid="{00000000-0005-0000-0000-00005C010000}"/>
    <cellStyle name="40% - Акцент6 3 2 4" xfId="352" xr:uid="{00000000-0005-0000-0000-00005D010000}"/>
    <cellStyle name="40% - Акцент6 3 3" xfId="353" xr:uid="{00000000-0005-0000-0000-00005E010000}"/>
    <cellStyle name="40% - Акцент6 3 3 2" xfId="354" xr:uid="{00000000-0005-0000-0000-00005F010000}"/>
    <cellStyle name="40% - Акцент6 3 4" xfId="355" xr:uid="{00000000-0005-0000-0000-000060010000}"/>
    <cellStyle name="40% - Акцент6 3_Лист5" xfId="356" xr:uid="{00000000-0005-0000-0000-000061010000}"/>
    <cellStyle name="40% - Акцент6 4" xfId="357" xr:uid="{00000000-0005-0000-0000-000062010000}"/>
    <cellStyle name="40% - Акцент6 4 2" xfId="358" xr:uid="{00000000-0005-0000-0000-000063010000}"/>
    <cellStyle name="40% - Акцент6 4 2 2" xfId="359" xr:uid="{00000000-0005-0000-0000-000064010000}"/>
    <cellStyle name="40% - Акцент6 4 3" xfId="360" xr:uid="{00000000-0005-0000-0000-000065010000}"/>
    <cellStyle name="40% - Акцент6 4 3 2" xfId="361" xr:uid="{00000000-0005-0000-0000-000066010000}"/>
    <cellStyle name="40% - Акцент6 4 4" xfId="362" xr:uid="{00000000-0005-0000-0000-000067010000}"/>
    <cellStyle name="60% - Акцент1 2" xfId="363" xr:uid="{00000000-0005-0000-0000-000068010000}"/>
    <cellStyle name="60% - Акцент1 2 2" xfId="364" xr:uid="{00000000-0005-0000-0000-000069010000}"/>
    <cellStyle name="60% - Акцент1 2 2 2" xfId="365" xr:uid="{00000000-0005-0000-0000-00006A010000}"/>
    <cellStyle name="60% - Акцент1 2 2 2 2" xfId="366" xr:uid="{00000000-0005-0000-0000-00006B010000}"/>
    <cellStyle name="60% - Акцент1 2 3" xfId="367" xr:uid="{00000000-0005-0000-0000-00006C010000}"/>
    <cellStyle name="60% - Акцент1 2 3 2" xfId="368" xr:uid="{00000000-0005-0000-0000-00006D010000}"/>
    <cellStyle name="60% - Акцент1 2_Лист5" xfId="369" xr:uid="{00000000-0005-0000-0000-00006E010000}"/>
    <cellStyle name="60% - Акцент1 3" xfId="370" xr:uid="{00000000-0005-0000-0000-00006F010000}"/>
    <cellStyle name="60% - Акцент1 3 2" xfId="371" xr:uid="{00000000-0005-0000-0000-000070010000}"/>
    <cellStyle name="60% - Акцент1 3 2 2" xfId="372" xr:uid="{00000000-0005-0000-0000-000071010000}"/>
    <cellStyle name="60% - Акцент1 3 2 2 2" xfId="373" xr:uid="{00000000-0005-0000-0000-000072010000}"/>
    <cellStyle name="60% - Акцент1 3_Лист5" xfId="374" xr:uid="{00000000-0005-0000-0000-000073010000}"/>
    <cellStyle name="60% - Акцент1 4" xfId="375" xr:uid="{00000000-0005-0000-0000-000074010000}"/>
    <cellStyle name="60% - Акцент1 4 2" xfId="376" xr:uid="{00000000-0005-0000-0000-000075010000}"/>
    <cellStyle name="60% - Акцент1 4 2 2" xfId="377" xr:uid="{00000000-0005-0000-0000-000076010000}"/>
    <cellStyle name="60% - Акцент2 2" xfId="378" xr:uid="{00000000-0005-0000-0000-000077010000}"/>
    <cellStyle name="60% - Акцент2 2 2" xfId="379" xr:uid="{00000000-0005-0000-0000-000078010000}"/>
    <cellStyle name="60% - Акцент2 2 2 2" xfId="380" xr:uid="{00000000-0005-0000-0000-000079010000}"/>
    <cellStyle name="60% - Акцент2 2 2 2 2" xfId="381" xr:uid="{00000000-0005-0000-0000-00007A010000}"/>
    <cellStyle name="60% - Акцент2 2 3" xfId="382" xr:uid="{00000000-0005-0000-0000-00007B010000}"/>
    <cellStyle name="60% - Акцент2 2 3 2" xfId="383" xr:uid="{00000000-0005-0000-0000-00007C010000}"/>
    <cellStyle name="60% - Акцент2 2_Лист5" xfId="384" xr:uid="{00000000-0005-0000-0000-00007D010000}"/>
    <cellStyle name="60% - Акцент2 3" xfId="385" xr:uid="{00000000-0005-0000-0000-00007E010000}"/>
    <cellStyle name="60% - Акцент2 3 2" xfId="386" xr:uid="{00000000-0005-0000-0000-00007F010000}"/>
    <cellStyle name="60% - Акцент2 3 2 2" xfId="387" xr:uid="{00000000-0005-0000-0000-000080010000}"/>
    <cellStyle name="60% - Акцент2 3 2 2 2" xfId="388" xr:uid="{00000000-0005-0000-0000-000081010000}"/>
    <cellStyle name="60% - Акцент2 3_Лист5" xfId="389" xr:uid="{00000000-0005-0000-0000-000082010000}"/>
    <cellStyle name="60% - Акцент2 4" xfId="390" xr:uid="{00000000-0005-0000-0000-000083010000}"/>
    <cellStyle name="60% - Акцент2 4 2" xfId="391" xr:uid="{00000000-0005-0000-0000-000084010000}"/>
    <cellStyle name="60% - Акцент2 4 2 2" xfId="392" xr:uid="{00000000-0005-0000-0000-000085010000}"/>
    <cellStyle name="60% - Акцент3 2" xfId="393" xr:uid="{00000000-0005-0000-0000-000086010000}"/>
    <cellStyle name="60% - Акцент3 2 2" xfId="394" xr:uid="{00000000-0005-0000-0000-000087010000}"/>
    <cellStyle name="60% - Акцент3 2 2 2" xfId="395" xr:uid="{00000000-0005-0000-0000-000088010000}"/>
    <cellStyle name="60% - Акцент3 2 2 2 2" xfId="396" xr:uid="{00000000-0005-0000-0000-000089010000}"/>
    <cellStyle name="60% - Акцент3 2 3" xfId="397" xr:uid="{00000000-0005-0000-0000-00008A010000}"/>
    <cellStyle name="60% - Акцент3 2 3 2" xfId="398" xr:uid="{00000000-0005-0000-0000-00008B010000}"/>
    <cellStyle name="60% - Акцент3 2_Лист5" xfId="399" xr:uid="{00000000-0005-0000-0000-00008C010000}"/>
    <cellStyle name="60% - Акцент3 3" xfId="400" xr:uid="{00000000-0005-0000-0000-00008D010000}"/>
    <cellStyle name="60% - Акцент3 3 2" xfId="401" xr:uid="{00000000-0005-0000-0000-00008E010000}"/>
    <cellStyle name="60% - Акцент3 3 2 2" xfId="402" xr:uid="{00000000-0005-0000-0000-00008F010000}"/>
    <cellStyle name="60% - Акцент3 3 2 2 2" xfId="403" xr:uid="{00000000-0005-0000-0000-000090010000}"/>
    <cellStyle name="60% - Акцент3 3_Лист5" xfId="404" xr:uid="{00000000-0005-0000-0000-000091010000}"/>
    <cellStyle name="60% - Акцент3 4" xfId="405" xr:uid="{00000000-0005-0000-0000-000092010000}"/>
    <cellStyle name="60% - Акцент3 4 2" xfId="406" xr:uid="{00000000-0005-0000-0000-000093010000}"/>
    <cellStyle name="60% - Акцент3 4 2 2" xfId="407" xr:uid="{00000000-0005-0000-0000-000094010000}"/>
    <cellStyle name="60% - Акцент4 2" xfId="408" xr:uid="{00000000-0005-0000-0000-000095010000}"/>
    <cellStyle name="60% - Акцент4 2 2" xfId="409" xr:uid="{00000000-0005-0000-0000-000096010000}"/>
    <cellStyle name="60% - Акцент4 2 2 2" xfId="410" xr:uid="{00000000-0005-0000-0000-000097010000}"/>
    <cellStyle name="60% - Акцент4 2 2 2 2" xfId="411" xr:uid="{00000000-0005-0000-0000-000098010000}"/>
    <cellStyle name="60% - Акцент4 2 3" xfId="412" xr:uid="{00000000-0005-0000-0000-000099010000}"/>
    <cellStyle name="60% - Акцент4 2 3 2" xfId="413" xr:uid="{00000000-0005-0000-0000-00009A010000}"/>
    <cellStyle name="60% - Акцент4 2_Лист5" xfId="414" xr:uid="{00000000-0005-0000-0000-00009B010000}"/>
    <cellStyle name="60% - Акцент4 3" xfId="415" xr:uid="{00000000-0005-0000-0000-00009C010000}"/>
    <cellStyle name="60% - Акцент4 3 2" xfId="416" xr:uid="{00000000-0005-0000-0000-00009D010000}"/>
    <cellStyle name="60% - Акцент4 3 2 2" xfId="417" xr:uid="{00000000-0005-0000-0000-00009E010000}"/>
    <cellStyle name="60% - Акцент4 3 2 2 2" xfId="418" xr:uid="{00000000-0005-0000-0000-00009F010000}"/>
    <cellStyle name="60% - Акцент4 3_Лист5" xfId="419" xr:uid="{00000000-0005-0000-0000-0000A0010000}"/>
    <cellStyle name="60% - Акцент4 4" xfId="420" xr:uid="{00000000-0005-0000-0000-0000A1010000}"/>
    <cellStyle name="60% - Акцент4 4 2" xfId="421" xr:uid="{00000000-0005-0000-0000-0000A2010000}"/>
    <cellStyle name="60% - Акцент4 4 2 2" xfId="422" xr:uid="{00000000-0005-0000-0000-0000A3010000}"/>
    <cellStyle name="60% - Акцент5 2" xfId="423" xr:uid="{00000000-0005-0000-0000-0000A4010000}"/>
    <cellStyle name="60% - Акцент5 2 2" xfId="424" xr:uid="{00000000-0005-0000-0000-0000A5010000}"/>
    <cellStyle name="60% - Акцент5 2 2 2" xfId="425" xr:uid="{00000000-0005-0000-0000-0000A6010000}"/>
    <cellStyle name="60% - Акцент5 2 2 2 2" xfId="426" xr:uid="{00000000-0005-0000-0000-0000A7010000}"/>
    <cellStyle name="60% - Акцент5 2 3" xfId="427" xr:uid="{00000000-0005-0000-0000-0000A8010000}"/>
    <cellStyle name="60% - Акцент5 2 3 2" xfId="428" xr:uid="{00000000-0005-0000-0000-0000A9010000}"/>
    <cellStyle name="60% - Акцент5 2_Лист5" xfId="429" xr:uid="{00000000-0005-0000-0000-0000AA010000}"/>
    <cellStyle name="60% - Акцент5 3" xfId="430" xr:uid="{00000000-0005-0000-0000-0000AB010000}"/>
    <cellStyle name="60% - Акцент5 3 2" xfId="431" xr:uid="{00000000-0005-0000-0000-0000AC010000}"/>
    <cellStyle name="60% - Акцент5 3 2 2" xfId="432" xr:uid="{00000000-0005-0000-0000-0000AD010000}"/>
    <cellStyle name="60% - Акцент5 3 2 2 2" xfId="433" xr:uid="{00000000-0005-0000-0000-0000AE010000}"/>
    <cellStyle name="60% - Акцент5 3_Лист5" xfId="434" xr:uid="{00000000-0005-0000-0000-0000AF010000}"/>
    <cellStyle name="60% - Акцент5 4" xfId="435" xr:uid="{00000000-0005-0000-0000-0000B0010000}"/>
    <cellStyle name="60% - Акцент5 4 2" xfId="436" xr:uid="{00000000-0005-0000-0000-0000B1010000}"/>
    <cellStyle name="60% - Акцент5 4 2 2" xfId="437" xr:uid="{00000000-0005-0000-0000-0000B2010000}"/>
    <cellStyle name="60% - Акцент6 2" xfId="438" xr:uid="{00000000-0005-0000-0000-0000B3010000}"/>
    <cellStyle name="60% - Акцент6 2 2" xfId="439" xr:uid="{00000000-0005-0000-0000-0000B4010000}"/>
    <cellStyle name="60% - Акцент6 2 2 2" xfId="440" xr:uid="{00000000-0005-0000-0000-0000B5010000}"/>
    <cellStyle name="60% - Акцент6 2 2 2 2" xfId="441" xr:uid="{00000000-0005-0000-0000-0000B6010000}"/>
    <cellStyle name="60% - Акцент6 2 3" xfId="442" xr:uid="{00000000-0005-0000-0000-0000B7010000}"/>
    <cellStyle name="60% - Акцент6 2 3 2" xfId="443" xr:uid="{00000000-0005-0000-0000-0000B8010000}"/>
    <cellStyle name="60% - Акцент6 2_Лист5" xfId="444" xr:uid="{00000000-0005-0000-0000-0000B9010000}"/>
    <cellStyle name="60% - Акцент6 3" xfId="445" xr:uid="{00000000-0005-0000-0000-0000BA010000}"/>
    <cellStyle name="60% - Акцент6 3 2" xfId="446" xr:uid="{00000000-0005-0000-0000-0000BB010000}"/>
    <cellStyle name="60% - Акцент6 3 2 2" xfId="447" xr:uid="{00000000-0005-0000-0000-0000BC010000}"/>
    <cellStyle name="60% - Акцент6 3 2 2 2" xfId="448" xr:uid="{00000000-0005-0000-0000-0000BD010000}"/>
    <cellStyle name="60% - Акцент6 3_Лист5" xfId="449" xr:uid="{00000000-0005-0000-0000-0000BE010000}"/>
    <cellStyle name="60% - Акцент6 4" xfId="450" xr:uid="{00000000-0005-0000-0000-0000BF010000}"/>
    <cellStyle name="60% - Акцент6 4 2" xfId="451" xr:uid="{00000000-0005-0000-0000-0000C0010000}"/>
    <cellStyle name="60% - Акцент6 4 2 2" xfId="452" xr:uid="{00000000-0005-0000-0000-0000C1010000}"/>
    <cellStyle name="Акцент1 2" xfId="453" xr:uid="{00000000-0005-0000-0000-0000C2010000}"/>
    <cellStyle name="Акцент1 2 2" xfId="454" xr:uid="{00000000-0005-0000-0000-0000C3010000}"/>
    <cellStyle name="Акцент1 2 2 2" xfId="455" xr:uid="{00000000-0005-0000-0000-0000C4010000}"/>
    <cellStyle name="Акцент1 2 2 2 2" xfId="456" xr:uid="{00000000-0005-0000-0000-0000C5010000}"/>
    <cellStyle name="Акцент1 2 3" xfId="457" xr:uid="{00000000-0005-0000-0000-0000C6010000}"/>
    <cellStyle name="Акцент1 2 3 2" xfId="458" xr:uid="{00000000-0005-0000-0000-0000C7010000}"/>
    <cellStyle name="Акцент1 2_Лист5" xfId="459" xr:uid="{00000000-0005-0000-0000-0000C8010000}"/>
    <cellStyle name="Акцент1 3" xfId="460" xr:uid="{00000000-0005-0000-0000-0000C9010000}"/>
    <cellStyle name="Акцент1 3 2" xfId="461" xr:uid="{00000000-0005-0000-0000-0000CA010000}"/>
    <cellStyle name="Акцент1 3 2 2" xfId="462" xr:uid="{00000000-0005-0000-0000-0000CB010000}"/>
    <cellStyle name="Акцент1 3 2 2 2" xfId="463" xr:uid="{00000000-0005-0000-0000-0000CC010000}"/>
    <cellStyle name="Акцент1 3_Лист5" xfId="464" xr:uid="{00000000-0005-0000-0000-0000CD010000}"/>
    <cellStyle name="Акцент1 4" xfId="465" xr:uid="{00000000-0005-0000-0000-0000CE010000}"/>
    <cellStyle name="Акцент1 4 2" xfId="466" xr:uid="{00000000-0005-0000-0000-0000CF010000}"/>
    <cellStyle name="Акцент1 4 2 2" xfId="467" xr:uid="{00000000-0005-0000-0000-0000D0010000}"/>
    <cellStyle name="Акцент1 5" xfId="468" xr:uid="{00000000-0005-0000-0000-0000D1010000}"/>
    <cellStyle name="Акцент1 5 2" xfId="469" xr:uid="{00000000-0005-0000-0000-0000D2010000}"/>
    <cellStyle name="Акцент1 6" xfId="470" xr:uid="{00000000-0005-0000-0000-0000D3010000}"/>
    <cellStyle name="Акцент1 7" xfId="471" xr:uid="{00000000-0005-0000-0000-0000D4010000}"/>
    <cellStyle name="Акцент1 8" xfId="472" xr:uid="{00000000-0005-0000-0000-0000D5010000}"/>
    <cellStyle name="Акцент1 9" xfId="473" xr:uid="{00000000-0005-0000-0000-0000D6010000}"/>
    <cellStyle name="Акцент2 2" xfId="474" xr:uid="{00000000-0005-0000-0000-0000D7010000}"/>
    <cellStyle name="Акцент2 2 2" xfId="475" xr:uid="{00000000-0005-0000-0000-0000D8010000}"/>
    <cellStyle name="Акцент2 2 2 2" xfId="476" xr:uid="{00000000-0005-0000-0000-0000D9010000}"/>
    <cellStyle name="Акцент2 2 2 2 2" xfId="477" xr:uid="{00000000-0005-0000-0000-0000DA010000}"/>
    <cellStyle name="Акцент2 2 3" xfId="478" xr:uid="{00000000-0005-0000-0000-0000DB010000}"/>
    <cellStyle name="Акцент2 2 3 2" xfId="479" xr:uid="{00000000-0005-0000-0000-0000DC010000}"/>
    <cellStyle name="Акцент2 2_Лист5" xfId="480" xr:uid="{00000000-0005-0000-0000-0000DD010000}"/>
    <cellStyle name="Акцент2 3" xfId="481" xr:uid="{00000000-0005-0000-0000-0000DE010000}"/>
    <cellStyle name="Акцент2 3 2" xfId="482" xr:uid="{00000000-0005-0000-0000-0000DF010000}"/>
    <cellStyle name="Акцент2 3 2 2" xfId="483" xr:uid="{00000000-0005-0000-0000-0000E0010000}"/>
    <cellStyle name="Акцент2 3 2 2 2" xfId="484" xr:uid="{00000000-0005-0000-0000-0000E1010000}"/>
    <cellStyle name="Акцент2 3_Лист5" xfId="485" xr:uid="{00000000-0005-0000-0000-0000E2010000}"/>
    <cellStyle name="Акцент2 4" xfId="486" xr:uid="{00000000-0005-0000-0000-0000E3010000}"/>
    <cellStyle name="Акцент2 4 2" xfId="487" xr:uid="{00000000-0005-0000-0000-0000E4010000}"/>
    <cellStyle name="Акцент2 4 2 2" xfId="488" xr:uid="{00000000-0005-0000-0000-0000E5010000}"/>
    <cellStyle name="Акцент2 5" xfId="489" xr:uid="{00000000-0005-0000-0000-0000E6010000}"/>
    <cellStyle name="Акцент2 5 2" xfId="490" xr:uid="{00000000-0005-0000-0000-0000E7010000}"/>
    <cellStyle name="Акцент2 6" xfId="491" xr:uid="{00000000-0005-0000-0000-0000E8010000}"/>
    <cellStyle name="Акцент2 7" xfId="492" xr:uid="{00000000-0005-0000-0000-0000E9010000}"/>
    <cellStyle name="Акцент2 8" xfId="493" xr:uid="{00000000-0005-0000-0000-0000EA010000}"/>
    <cellStyle name="Акцент2 9" xfId="494" xr:uid="{00000000-0005-0000-0000-0000EB010000}"/>
    <cellStyle name="Акцент3 2" xfId="495" xr:uid="{00000000-0005-0000-0000-0000EC010000}"/>
    <cellStyle name="Акцент3 2 2" xfId="496" xr:uid="{00000000-0005-0000-0000-0000ED010000}"/>
    <cellStyle name="Акцент3 2 2 2" xfId="497" xr:uid="{00000000-0005-0000-0000-0000EE010000}"/>
    <cellStyle name="Акцент3 2 2 2 2" xfId="498" xr:uid="{00000000-0005-0000-0000-0000EF010000}"/>
    <cellStyle name="Акцент3 2 3" xfId="499" xr:uid="{00000000-0005-0000-0000-0000F0010000}"/>
    <cellStyle name="Акцент3 2 3 2" xfId="500" xr:uid="{00000000-0005-0000-0000-0000F1010000}"/>
    <cellStyle name="Акцент3 2_Лист5" xfId="501" xr:uid="{00000000-0005-0000-0000-0000F2010000}"/>
    <cellStyle name="Акцент3 3" xfId="502" xr:uid="{00000000-0005-0000-0000-0000F3010000}"/>
    <cellStyle name="Акцент3 3 2" xfId="503" xr:uid="{00000000-0005-0000-0000-0000F4010000}"/>
    <cellStyle name="Акцент3 3 2 2" xfId="504" xr:uid="{00000000-0005-0000-0000-0000F5010000}"/>
    <cellStyle name="Акцент3 3 2 2 2" xfId="505" xr:uid="{00000000-0005-0000-0000-0000F6010000}"/>
    <cellStyle name="Акцент3 3_Лист5" xfId="506" xr:uid="{00000000-0005-0000-0000-0000F7010000}"/>
    <cellStyle name="Акцент3 4" xfId="507" xr:uid="{00000000-0005-0000-0000-0000F8010000}"/>
    <cellStyle name="Акцент3 4 2" xfId="508" xr:uid="{00000000-0005-0000-0000-0000F9010000}"/>
    <cellStyle name="Акцент3 4 2 2" xfId="509" xr:uid="{00000000-0005-0000-0000-0000FA010000}"/>
    <cellStyle name="Акцент3 5" xfId="510" xr:uid="{00000000-0005-0000-0000-0000FB010000}"/>
    <cellStyle name="Акцент3 5 2" xfId="511" xr:uid="{00000000-0005-0000-0000-0000FC010000}"/>
    <cellStyle name="Акцент3 6" xfId="512" xr:uid="{00000000-0005-0000-0000-0000FD010000}"/>
    <cellStyle name="Акцент3 7" xfId="513" xr:uid="{00000000-0005-0000-0000-0000FE010000}"/>
    <cellStyle name="Акцент3 8" xfId="514" xr:uid="{00000000-0005-0000-0000-0000FF010000}"/>
    <cellStyle name="Акцент3 9" xfId="515" xr:uid="{00000000-0005-0000-0000-000000020000}"/>
    <cellStyle name="Акцент4 2" xfId="516" xr:uid="{00000000-0005-0000-0000-000001020000}"/>
    <cellStyle name="Акцент4 2 2" xfId="517" xr:uid="{00000000-0005-0000-0000-000002020000}"/>
    <cellStyle name="Акцент4 2 2 2" xfId="518" xr:uid="{00000000-0005-0000-0000-000003020000}"/>
    <cellStyle name="Акцент4 2 2 2 2" xfId="519" xr:uid="{00000000-0005-0000-0000-000004020000}"/>
    <cellStyle name="Акцент4 2 3" xfId="520" xr:uid="{00000000-0005-0000-0000-000005020000}"/>
    <cellStyle name="Акцент4 2 3 2" xfId="521" xr:uid="{00000000-0005-0000-0000-000006020000}"/>
    <cellStyle name="Акцент4 2_Лист5" xfId="522" xr:uid="{00000000-0005-0000-0000-000007020000}"/>
    <cellStyle name="Акцент4 3" xfId="523" xr:uid="{00000000-0005-0000-0000-000008020000}"/>
    <cellStyle name="Акцент4 3 2" xfId="524" xr:uid="{00000000-0005-0000-0000-000009020000}"/>
    <cellStyle name="Акцент4 3 2 2" xfId="525" xr:uid="{00000000-0005-0000-0000-00000A020000}"/>
    <cellStyle name="Акцент4 3 2 2 2" xfId="526" xr:uid="{00000000-0005-0000-0000-00000B020000}"/>
    <cellStyle name="Акцент4 3_Лист5" xfId="527" xr:uid="{00000000-0005-0000-0000-00000C020000}"/>
    <cellStyle name="Акцент4 4" xfId="528" xr:uid="{00000000-0005-0000-0000-00000D020000}"/>
    <cellStyle name="Акцент4 4 2" xfId="529" xr:uid="{00000000-0005-0000-0000-00000E020000}"/>
    <cellStyle name="Акцент4 4 2 2" xfId="530" xr:uid="{00000000-0005-0000-0000-00000F020000}"/>
    <cellStyle name="Акцент4 5" xfId="531" xr:uid="{00000000-0005-0000-0000-000010020000}"/>
    <cellStyle name="Акцент4 5 2" xfId="532" xr:uid="{00000000-0005-0000-0000-000011020000}"/>
    <cellStyle name="Акцент4 6" xfId="533" xr:uid="{00000000-0005-0000-0000-000012020000}"/>
    <cellStyle name="Акцент4 7" xfId="534" xr:uid="{00000000-0005-0000-0000-000013020000}"/>
    <cellStyle name="Акцент4 8" xfId="535" xr:uid="{00000000-0005-0000-0000-000014020000}"/>
    <cellStyle name="Акцент4 9" xfId="536" xr:uid="{00000000-0005-0000-0000-000015020000}"/>
    <cellStyle name="Акцент5 2" xfId="537" xr:uid="{00000000-0005-0000-0000-000016020000}"/>
    <cellStyle name="Акцент5 2 2" xfId="538" xr:uid="{00000000-0005-0000-0000-000017020000}"/>
    <cellStyle name="Акцент5 2 2 2" xfId="539" xr:uid="{00000000-0005-0000-0000-000018020000}"/>
    <cellStyle name="Акцент5 2 2 2 2" xfId="540" xr:uid="{00000000-0005-0000-0000-000019020000}"/>
    <cellStyle name="Акцент5 2 3" xfId="541" xr:uid="{00000000-0005-0000-0000-00001A020000}"/>
    <cellStyle name="Акцент5 2 3 2" xfId="542" xr:uid="{00000000-0005-0000-0000-00001B020000}"/>
    <cellStyle name="Акцент5 2_Лист5" xfId="543" xr:uid="{00000000-0005-0000-0000-00001C020000}"/>
    <cellStyle name="Акцент5 3" xfId="544" xr:uid="{00000000-0005-0000-0000-00001D020000}"/>
    <cellStyle name="Акцент5 3 2" xfId="545" xr:uid="{00000000-0005-0000-0000-00001E020000}"/>
    <cellStyle name="Акцент5 3 2 2" xfId="546" xr:uid="{00000000-0005-0000-0000-00001F020000}"/>
    <cellStyle name="Акцент5 3 2 2 2" xfId="547" xr:uid="{00000000-0005-0000-0000-000020020000}"/>
    <cellStyle name="Акцент5 3_Лист5" xfId="548" xr:uid="{00000000-0005-0000-0000-000021020000}"/>
    <cellStyle name="Акцент5 4" xfId="549" xr:uid="{00000000-0005-0000-0000-000022020000}"/>
    <cellStyle name="Акцент5 4 2" xfId="550" xr:uid="{00000000-0005-0000-0000-000023020000}"/>
    <cellStyle name="Акцент5 4 2 2" xfId="551" xr:uid="{00000000-0005-0000-0000-000024020000}"/>
    <cellStyle name="Акцент5 5" xfId="552" xr:uid="{00000000-0005-0000-0000-000025020000}"/>
    <cellStyle name="Акцент5 5 2" xfId="553" xr:uid="{00000000-0005-0000-0000-000026020000}"/>
    <cellStyle name="Акцент5 6" xfId="554" xr:uid="{00000000-0005-0000-0000-000027020000}"/>
    <cellStyle name="Акцент5 7" xfId="555" xr:uid="{00000000-0005-0000-0000-000028020000}"/>
    <cellStyle name="Акцент5 8" xfId="556" xr:uid="{00000000-0005-0000-0000-000029020000}"/>
    <cellStyle name="Акцент5 9" xfId="557" xr:uid="{00000000-0005-0000-0000-00002A020000}"/>
    <cellStyle name="Акцент6 2" xfId="558" xr:uid="{00000000-0005-0000-0000-00002B020000}"/>
    <cellStyle name="Акцент6 2 2" xfId="559" xr:uid="{00000000-0005-0000-0000-00002C020000}"/>
    <cellStyle name="Акцент6 2 2 2" xfId="560" xr:uid="{00000000-0005-0000-0000-00002D020000}"/>
    <cellStyle name="Акцент6 2 2 2 2" xfId="561" xr:uid="{00000000-0005-0000-0000-00002E020000}"/>
    <cellStyle name="Акцент6 2 3" xfId="562" xr:uid="{00000000-0005-0000-0000-00002F020000}"/>
    <cellStyle name="Акцент6 2 3 2" xfId="563" xr:uid="{00000000-0005-0000-0000-000030020000}"/>
    <cellStyle name="Акцент6 2_Лист5" xfId="564" xr:uid="{00000000-0005-0000-0000-000031020000}"/>
    <cellStyle name="Акцент6 3" xfId="565" xr:uid="{00000000-0005-0000-0000-000032020000}"/>
    <cellStyle name="Акцент6 3 2" xfId="566" xr:uid="{00000000-0005-0000-0000-000033020000}"/>
    <cellStyle name="Акцент6 3 2 2" xfId="567" xr:uid="{00000000-0005-0000-0000-000034020000}"/>
    <cellStyle name="Акцент6 3 2 2 2" xfId="568" xr:uid="{00000000-0005-0000-0000-000035020000}"/>
    <cellStyle name="Акцент6 3_Лист5" xfId="569" xr:uid="{00000000-0005-0000-0000-000036020000}"/>
    <cellStyle name="Акцент6 4" xfId="570" xr:uid="{00000000-0005-0000-0000-000037020000}"/>
    <cellStyle name="Акцент6 4 2" xfId="571" xr:uid="{00000000-0005-0000-0000-000038020000}"/>
    <cellStyle name="Акцент6 4 2 2" xfId="572" xr:uid="{00000000-0005-0000-0000-000039020000}"/>
    <cellStyle name="Акцент6 5" xfId="573" xr:uid="{00000000-0005-0000-0000-00003A020000}"/>
    <cellStyle name="Акцент6 5 2" xfId="574" xr:uid="{00000000-0005-0000-0000-00003B020000}"/>
    <cellStyle name="Акцент6 6" xfId="575" xr:uid="{00000000-0005-0000-0000-00003C020000}"/>
    <cellStyle name="Акцент6 7" xfId="576" xr:uid="{00000000-0005-0000-0000-00003D020000}"/>
    <cellStyle name="Акцент6 8" xfId="577" xr:uid="{00000000-0005-0000-0000-00003E020000}"/>
    <cellStyle name="Акцент6 9" xfId="578" xr:uid="{00000000-0005-0000-0000-00003F020000}"/>
    <cellStyle name="Ввод  2" xfId="579" xr:uid="{00000000-0005-0000-0000-000040020000}"/>
    <cellStyle name="Ввод  2 2" xfId="580" xr:uid="{00000000-0005-0000-0000-000041020000}"/>
    <cellStyle name="Ввод  2 2 2" xfId="581" xr:uid="{00000000-0005-0000-0000-000042020000}"/>
    <cellStyle name="Ввод  2 2 2 2" xfId="582" xr:uid="{00000000-0005-0000-0000-000043020000}"/>
    <cellStyle name="Ввод  2 3" xfId="583" xr:uid="{00000000-0005-0000-0000-000044020000}"/>
    <cellStyle name="Ввод  2 3 2" xfId="584" xr:uid="{00000000-0005-0000-0000-000045020000}"/>
    <cellStyle name="Ввод  2_Лист5" xfId="585" xr:uid="{00000000-0005-0000-0000-000046020000}"/>
    <cellStyle name="Ввод  3" xfId="586" xr:uid="{00000000-0005-0000-0000-000047020000}"/>
    <cellStyle name="Ввод  3 2" xfId="587" xr:uid="{00000000-0005-0000-0000-000048020000}"/>
    <cellStyle name="Ввод  3 2 2" xfId="588" xr:uid="{00000000-0005-0000-0000-000049020000}"/>
    <cellStyle name="Ввод  3 2 2 2" xfId="589" xr:uid="{00000000-0005-0000-0000-00004A020000}"/>
    <cellStyle name="Ввод  3_Лист5" xfId="590" xr:uid="{00000000-0005-0000-0000-00004B020000}"/>
    <cellStyle name="Ввод  4" xfId="591" xr:uid="{00000000-0005-0000-0000-00004C020000}"/>
    <cellStyle name="Ввод  4 2" xfId="592" xr:uid="{00000000-0005-0000-0000-00004D020000}"/>
    <cellStyle name="Ввод  4 2 2" xfId="593" xr:uid="{00000000-0005-0000-0000-00004E020000}"/>
    <cellStyle name="Вывод 2" xfId="594" xr:uid="{00000000-0005-0000-0000-00004F020000}"/>
    <cellStyle name="Вывод 2 2" xfId="595" xr:uid="{00000000-0005-0000-0000-000050020000}"/>
    <cellStyle name="Вывод 2 2 2" xfId="596" xr:uid="{00000000-0005-0000-0000-000051020000}"/>
    <cellStyle name="Вывод 2 2 2 2" xfId="597" xr:uid="{00000000-0005-0000-0000-000052020000}"/>
    <cellStyle name="Вывод 2 3" xfId="598" xr:uid="{00000000-0005-0000-0000-000053020000}"/>
    <cellStyle name="Вывод 2 3 2" xfId="599" xr:uid="{00000000-0005-0000-0000-000054020000}"/>
    <cellStyle name="Вывод 2_Лист5" xfId="600" xr:uid="{00000000-0005-0000-0000-000055020000}"/>
    <cellStyle name="Вывод 3" xfId="601" xr:uid="{00000000-0005-0000-0000-000056020000}"/>
    <cellStyle name="Вывод 3 2" xfId="602" xr:uid="{00000000-0005-0000-0000-000057020000}"/>
    <cellStyle name="Вывод 3 2 2" xfId="603" xr:uid="{00000000-0005-0000-0000-000058020000}"/>
    <cellStyle name="Вывод 3 2 2 2" xfId="604" xr:uid="{00000000-0005-0000-0000-000059020000}"/>
    <cellStyle name="Вывод 3_Лист5" xfId="605" xr:uid="{00000000-0005-0000-0000-00005A020000}"/>
    <cellStyle name="Вывод 4" xfId="606" xr:uid="{00000000-0005-0000-0000-00005B020000}"/>
    <cellStyle name="Вывод 4 2" xfId="607" xr:uid="{00000000-0005-0000-0000-00005C020000}"/>
    <cellStyle name="Вывод 4 2 2" xfId="608" xr:uid="{00000000-0005-0000-0000-00005D020000}"/>
    <cellStyle name="Вывод 5" xfId="609" xr:uid="{00000000-0005-0000-0000-00005E020000}"/>
    <cellStyle name="Вывод 5 2" xfId="610" xr:uid="{00000000-0005-0000-0000-00005F020000}"/>
    <cellStyle name="Вывод 6" xfId="611" xr:uid="{00000000-0005-0000-0000-000060020000}"/>
    <cellStyle name="Вывод 7" xfId="612" xr:uid="{00000000-0005-0000-0000-000061020000}"/>
    <cellStyle name="Вывод 8" xfId="613" xr:uid="{00000000-0005-0000-0000-000062020000}"/>
    <cellStyle name="Вывод 9" xfId="614" xr:uid="{00000000-0005-0000-0000-000063020000}"/>
    <cellStyle name="Вычисление 2" xfId="615" xr:uid="{00000000-0005-0000-0000-000064020000}"/>
    <cellStyle name="Вычисление 2 2" xfId="616" xr:uid="{00000000-0005-0000-0000-000065020000}"/>
    <cellStyle name="Вычисление 2 2 2" xfId="617" xr:uid="{00000000-0005-0000-0000-000066020000}"/>
    <cellStyle name="Вычисление 2 2 2 2" xfId="618" xr:uid="{00000000-0005-0000-0000-000067020000}"/>
    <cellStyle name="Вычисление 2 3" xfId="619" xr:uid="{00000000-0005-0000-0000-000068020000}"/>
    <cellStyle name="Вычисление 2 3 2" xfId="620" xr:uid="{00000000-0005-0000-0000-000069020000}"/>
    <cellStyle name="Вычисление 2_Лист5" xfId="621" xr:uid="{00000000-0005-0000-0000-00006A020000}"/>
    <cellStyle name="Вычисление 3" xfId="622" xr:uid="{00000000-0005-0000-0000-00006B020000}"/>
    <cellStyle name="Вычисление 3 2" xfId="623" xr:uid="{00000000-0005-0000-0000-00006C020000}"/>
    <cellStyle name="Вычисление 3 2 2" xfId="624" xr:uid="{00000000-0005-0000-0000-00006D020000}"/>
    <cellStyle name="Вычисление 3 2 2 2" xfId="625" xr:uid="{00000000-0005-0000-0000-00006E020000}"/>
    <cellStyle name="Вычисление 3_Лист5" xfId="626" xr:uid="{00000000-0005-0000-0000-00006F020000}"/>
    <cellStyle name="Вычисление 4" xfId="627" xr:uid="{00000000-0005-0000-0000-000070020000}"/>
    <cellStyle name="Вычисление 4 2" xfId="628" xr:uid="{00000000-0005-0000-0000-000071020000}"/>
    <cellStyle name="Вычисление 4 2 2" xfId="629" xr:uid="{00000000-0005-0000-0000-000072020000}"/>
    <cellStyle name="Вычисление 5" xfId="630" xr:uid="{00000000-0005-0000-0000-000073020000}"/>
    <cellStyle name="Вычисление 5 2" xfId="631" xr:uid="{00000000-0005-0000-0000-000074020000}"/>
    <cellStyle name="Вычисление 6" xfId="632" xr:uid="{00000000-0005-0000-0000-000075020000}"/>
    <cellStyle name="Вычисление 7" xfId="633" xr:uid="{00000000-0005-0000-0000-000076020000}"/>
    <cellStyle name="Вычисление 8" xfId="634" xr:uid="{00000000-0005-0000-0000-000077020000}"/>
    <cellStyle name="Вычисление 9" xfId="635" xr:uid="{00000000-0005-0000-0000-000078020000}"/>
    <cellStyle name="Гиперссылка 2" xfId="636" xr:uid="{00000000-0005-0000-0000-000079020000}"/>
    <cellStyle name="Гиперссылка 2 2" xfId="637" xr:uid="{00000000-0005-0000-0000-00007A020000}"/>
    <cellStyle name="Денежный 2" xfId="638" xr:uid="{00000000-0005-0000-0000-00007B020000}"/>
    <cellStyle name="Денежный 2 2" xfId="639" xr:uid="{00000000-0005-0000-0000-00007C020000}"/>
    <cellStyle name="Денежный 2 2 2" xfId="640" xr:uid="{00000000-0005-0000-0000-00007D020000}"/>
    <cellStyle name="Денежный 2 2 3" xfId="1177" xr:uid="{00000000-0005-0000-0000-00007E020000}"/>
    <cellStyle name="Денежный 2 3" xfId="641" xr:uid="{00000000-0005-0000-0000-00007F020000}"/>
    <cellStyle name="Денежный 2 3 2" xfId="642" xr:uid="{00000000-0005-0000-0000-000080020000}"/>
    <cellStyle name="Денежный 2 4" xfId="643" xr:uid="{00000000-0005-0000-0000-000081020000}"/>
    <cellStyle name="Денежный 2 5" xfId="1178" xr:uid="{00000000-0005-0000-0000-000082020000}"/>
    <cellStyle name="Денежный 3" xfId="644" xr:uid="{00000000-0005-0000-0000-000083020000}"/>
    <cellStyle name="Денежный 4" xfId="645" xr:uid="{00000000-0005-0000-0000-000084020000}"/>
    <cellStyle name="Заголовок 1 2" xfId="646" xr:uid="{00000000-0005-0000-0000-000085020000}"/>
    <cellStyle name="Заголовок 1 2 2" xfId="647" xr:uid="{00000000-0005-0000-0000-000086020000}"/>
    <cellStyle name="Заголовок 1 2 2 2" xfId="648" xr:uid="{00000000-0005-0000-0000-000087020000}"/>
    <cellStyle name="Заголовок 1 2 2 2 2" xfId="649" xr:uid="{00000000-0005-0000-0000-000088020000}"/>
    <cellStyle name="Заголовок 1 2 3" xfId="650" xr:uid="{00000000-0005-0000-0000-000089020000}"/>
    <cellStyle name="Заголовок 1 2 3 2" xfId="651" xr:uid="{00000000-0005-0000-0000-00008A020000}"/>
    <cellStyle name="Заголовок 1 2_Лист5" xfId="652" xr:uid="{00000000-0005-0000-0000-00008B020000}"/>
    <cellStyle name="Заголовок 1 3" xfId="653" xr:uid="{00000000-0005-0000-0000-00008C020000}"/>
    <cellStyle name="Заголовок 1 3 2" xfId="654" xr:uid="{00000000-0005-0000-0000-00008D020000}"/>
    <cellStyle name="Заголовок 1 3 2 2" xfId="655" xr:uid="{00000000-0005-0000-0000-00008E020000}"/>
    <cellStyle name="Заголовок 1 3 2 2 2" xfId="656" xr:uid="{00000000-0005-0000-0000-00008F020000}"/>
    <cellStyle name="Заголовок 1 3_Лист5" xfId="657" xr:uid="{00000000-0005-0000-0000-000090020000}"/>
    <cellStyle name="Заголовок 1 4" xfId="658" xr:uid="{00000000-0005-0000-0000-000091020000}"/>
    <cellStyle name="Заголовок 1 4 2" xfId="659" xr:uid="{00000000-0005-0000-0000-000092020000}"/>
    <cellStyle name="Заголовок 1 4 2 2" xfId="660" xr:uid="{00000000-0005-0000-0000-000093020000}"/>
    <cellStyle name="Заголовок 1 5" xfId="661" xr:uid="{00000000-0005-0000-0000-000094020000}"/>
    <cellStyle name="Заголовок 1 5 2" xfId="662" xr:uid="{00000000-0005-0000-0000-000095020000}"/>
    <cellStyle name="Заголовок 1 6" xfId="663" xr:uid="{00000000-0005-0000-0000-000096020000}"/>
    <cellStyle name="Заголовок 1 7" xfId="664" xr:uid="{00000000-0005-0000-0000-000097020000}"/>
    <cellStyle name="Заголовок 1 8" xfId="665" xr:uid="{00000000-0005-0000-0000-000098020000}"/>
    <cellStyle name="Заголовок 1 9" xfId="666" xr:uid="{00000000-0005-0000-0000-000099020000}"/>
    <cellStyle name="Заголовок 2 2" xfId="667" xr:uid="{00000000-0005-0000-0000-00009A020000}"/>
    <cellStyle name="Заголовок 2 2 2" xfId="668" xr:uid="{00000000-0005-0000-0000-00009B020000}"/>
    <cellStyle name="Заголовок 2 2 2 2" xfId="669" xr:uid="{00000000-0005-0000-0000-00009C020000}"/>
    <cellStyle name="Заголовок 2 2 2 2 2" xfId="670" xr:uid="{00000000-0005-0000-0000-00009D020000}"/>
    <cellStyle name="Заголовок 2 2 3" xfId="671" xr:uid="{00000000-0005-0000-0000-00009E020000}"/>
    <cellStyle name="Заголовок 2 2 3 2" xfId="672" xr:uid="{00000000-0005-0000-0000-00009F020000}"/>
    <cellStyle name="Заголовок 2 2_Лист5" xfId="673" xr:uid="{00000000-0005-0000-0000-0000A0020000}"/>
    <cellStyle name="Заголовок 2 3" xfId="674" xr:uid="{00000000-0005-0000-0000-0000A1020000}"/>
    <cellStyle name="Заголовок 2 3 2" xfId="675" xr:uid="{00000000-0005-0000-0000-0000A2020000}"/>
    <cellStyle name="Заголовок 2 3 2 2" xfId="676" xr:uid="{00000000-0005-0000-0000-0000A3020000}"/>
    <cellStyle name="Заголовок 2 3 2 2 2" xfId="677" xr:uid="{00000000-0005-0000-0000-0000A4020000}"/>
    <cellStyle name="Заголовок 2 3_Лист5" xfId="678" xr:uid="{00000000-0005-0000-0000-0000A5020000}"/>
    <cellStyle name="Заголовок 2 4" xfId="679" xr:uid="{00000000-0005-0000-0000-0000A6020000}"/>
    <cellStyle name="Заголовок 2 4 2" xfId="680" xr:uid="{00000000-0005-0000-0000-0000A7020000}"/>
    <cellStyle name="Заголовок 2 4 2 2" xfId="681" xr:uid="{00000000-0005-0000-0000-0000A8020000}"/>
    <cellStyle name="Заголовок 2 5" xfId="682" xr:uid="{00000000-0005-0000-0000-0000A9020000}"/>
    <cellStyle name="Заголовок 2 5 2" xfId="683" xr:uid="{00000000-0005-0000-0000-0000AA020000}"/>
    <cellStyle name="Заголовок 2 6" xfId="684" xr:uid="{00000000-0005-0000-0000-0000AB020000}"/>
    <cellStyle name="Заголовок 2 7" xfId="685" xr:uid="{00000000-0005-0000-0000-0000AC020000}"/>
    <cellStyle name="Заголовок 2 8" xfId="686" xr:uid="{00000000-0005-0000-0000-0000AD020000}"/>
    <cellStyle name="Заголовок 2 9" xfId="687" xr:uid="{00000000-0005-0000-0000-0000AE020000}"/>
    <cellStyle name="Заголовок 3 2" xfId="688" xr:uid="{00000000-0005-0000-0000-0000AF020000}"/>
    <cellStyle name="Заголовок 3 2 2" xfId="689" xr:uid="{00000000-0005-0000-0000-0000B0020000}"/>
    <cellStyle name="Заголовок 3 2 2 2" xfId="690" xr:uid="{00000000-0005-0000-0000-0000B1020000}"/>
    <cellStyle name="Заголовок 3 2 2 2 2" xfId="691" xr:uid="{00000000-0005-0000-0000-0000B2020000}"/>
    <cellStyle name="Заголовок 3 2 3" xfId="692" xr:uid="{00000000-0005-0000-0000-0000B3020000}"/>
    <cellStyle name="Заголовок 3 2 3 2" xfId="693" xr:uid="{00000000-0005-0000-0000-0000B4020000}"/>
    <cellStyle name="Заголовок 3 2_Лист5" xfId="694" xr:uid="{00000000-0005-0000-0000-0000B5020000}"/>
    <cellStyle name="Заголовок 3 3" xfId="695" xr:uid="{00000000-0005-0000-0000-0000B6020000}"/>
    <cellStyle name="Заголовок 3 3 2" xfId="696" xr:uid="{00000000-0005-0000-0000-0000B7020000}"/>
    <cellStyle name="Заголовок 3 3 2 2" xfId="697" xr:uid="{00000000-0005-0000-0000-0000B8020000}"/>
    <cellStyle name="Заголовок 3 3 2 2 2" xfId="698" xr:uid="{00000000-0005-0000-0000-0000B9020000}"/>
    <cellStyle name="Заголовок 3 3_Лист5" xfId="699" xr:uid="{00000000-0005-0000-0000-0000BA020000}"/>
    <cellStyle name="Заголовок 3 4" xfId="700" xr:uid="{00000000-0005-0000-0000-0000BB020000}"/>
    <cellStyle name="Заголовок 3 4 2" xfId="701" xr:uid="{00000000-0005-0000-0000-0000BC020000}"/>
    <cellStyle name="Заголовок 3 4 2 2" xfId="702" xr:uid="{00000000-0005-0000-0000-0000BD020000}"/>
    <cellStyle name="Заголовок 3 5" xfId="703" xr:uid="{00000000-0005-0000-0000-0000BE020000}"/>
    <cellStyle name="Заголовок 3 5 2" xfId="704" xr:uid="{00000000-0005-0000-0000-0000BF020000}"/>
    <cellStyle name="Заголовок 3 6" xfId="705" xr:uid="{00000000-0005-0000-0000-0000C0020000}"/>
    <cellStyle name="Заголовок 3 7" xfId="706" xr:uid="{00000000-0005-0000-0000-0000C1020000}"/>
    <cellStyle name="Заголовок 3 8" xfId="707" xr:uid="{00000000-0005-0000-0000-0000C2020000}"/>
    <cellStyle name="Заголовок 3 9" xfId="708" xr:uid="{00000000-0005-0000-0000-0000C3020000}"/>
    <cellStyle name="Заголовок 4 2" xfId="709" xr:uid="{00000000-0005-0000-0000-0000C4020000}"/>
    <cellStyle name="Заголовок 4 2 2" xfId="710" xr:uid="{00000000-0005-0000-0000-0000C5020000}"/>
    <cellStyle name="Заголовок 4 2 2 2" xfId="711" xr:uid="{00000000-0005-0000-0000-0000C6020000}"/>
    <cellStyle name="Заголовок 4 2 2 2 2" xfId="712" xr:uid="{00000000-0005-0000-0000-0000C7020000}"/>
    <cellStyle name="Заголовок 4 2 3" xfId="713" xr:uid="{00000000-0005-0000-0000-0000C8020000}"/>
    <cellStyle name="Заголовок 4 2 3 2" xfId="714" xr:uid="{00000000-0005-0000-0000-0000C9020000}"/>
    <cellStyle name="Заголовок 4 2_Лист5" xfId="715" xr:uid="{00000000-0005-0000-0000-0000CA020000}"/>
    <cellStyle name="Заголовок 4 3" xfId="716" xr:uid="{00000000-0005-0000-0000-0000CB020000}"/>
    <cellStyle name="Заголовок 4 3 2" xfId="717" xr:uid="{00000000-0005-0000-0000-0000CC020000}"/>
    <cellStyle name="Заголовок 4 3 2 2" xfId="718" xr:uid="{00000000-0005-0000-0000-0000CD020000}"/>
    <cellStyle name="Заголовок 4 3 2 2 2" xfId="719" xr:uid="{00000000-0005-0000-0000-0000CE020000}"/>
    <cellStyle name="Заголовок 4 3_Лист5" xfId="720" xr:uid="{00000000-0005-0000-0000-0000CF020000}"/>
    <cellStyle name="Заголовок 4 4" xfId="721" xr:uid="{00000000-0005-0000-0000-0000D0020000}"/>
    <cellStyle name="Заголовок 4 4 2" xfId="722" xr:uid="{00000000-0005-0000-0000-0000D1020000}"/>
    <cellStyle name="Заголовок 4 4 2 2" xfId="723" xr:uid="{00000000-0005-0000-0000-0000D2020000}"/>
    <cellStyle name="Заголовок 4 5" xfId="724" xr:uid="{00000000-0005-0000-0000-0000D3020000}"/>
    <cellStyle name="Заголовок 4 5 2" xfId="725" xr:uid="{00000000-0005-0000-0000-0000D4020000}"/>
    <cellStyle name="Заголовок 4 6" xfId="726" xr:uid="{00000000-0005-0000-0000-0000D5020000}"/>
    <cellStyle name="Заголовок 4 7" xfId="727" xr:uid="{00000000-0005-0000-0000-0000D6020000}"/>
    <cellStyle name="Заголовок 4 8" xfId="728" xr:uid="{00000000-0005-0000-0000-0000D7020000}"/>
    <cellStyle name="Заголовок 4 9" xfId="729" xr:uid="{00000000-0005-0000-0000-0000D8020000}"/>
    <cellStyle name="Итог 2" xfId="730" xr:uid="{00000000-0005-0000-0000-0000D9020000}"/>
    <cellStyle name="Итог 2 2" xfId="731" xr:uid="{00000000-0005-0000-0000-0000DA020000}"/>
    <cellStyle name="Итог 2 2 2" xfId="732" xr:uid="{00000000-0005-0000-0000-0000DB020000}"/>
    <cellStyle name="Итог 2 2 2 2" xfId="733" xr:uid="{00000000-0005-0000-0000-0000DC020000}"/>
    <cellStyle name="Итог 2 3" xfId="734" xr:uid="{00000000-0005-0000-0000-0000DD020000}"/>
    <cellStyle name="Итог 2 3 2" xfId="735" xr:uid="{00000000-0005-0000-0000-0000DE020000}"/>
    <cellStyle name="Итог 2_Лист5" xfId="736" xr:uid="{00000000-0005-0000-0000-0000DF020000}"/>
    <cellStyle name="Итог 3" xfId="737" xr:uid="{00000000-0005-0000-0000-0000E0020000}"/>
    <cellStyle name="Итог 3 2" xfId="738" xr:uid="{00000000-0005-0000-0000-0000E1020000}"/>
    <cellStyle name="Итог 3 2 2" xfId="739" xr:uid="{00000000-0005-0000-0000-0000E2020000}"/>
    <cellStyle name="Итог 3 2 2 2" xfId="740" xr:uid="{00000000-0005-0000-0000-0000E3020000}"/>
    <cellStyle name="Итог 3_Лист5" xfId="741" xr:uid="{00000000-0005-0000-0000-0000E4020000}"/>
    <cellStyle name="Итог 4" xfId="742" xr:uid="{00000000-0005-0000-0000-0000E5020000}"/>
    <cellStyle name="Итог 4 2" xfId="743" xr:uid="{00000000-0005-0000-0000-0000E6020000}"/>
    <cellStyle name="Итог 4 2 2" xfId="744" xr:uid="{00000000-0005-0000-0000-0000E7020000}"/>
    <cellStyle name="Итог 5" xfId="745" xr:uid="{00000000-0005-0000-0000-0000E8020000}"/>
    <cellStyle name="Итог 5 2" xfId="746" xr:uid="{00000000-0005-0000-0000-0000E9020000}"/>
    <cellStyle name="Итог 6" xfId="747" xr:uid="{00000000-0005-0000-0000-0000EA020000}"/>
    <cellStyle name="Итог 7" xfId="748" xr:uid="{00000000-0005-0000-0000-0000EB020000}"/>
    <cellStyle name="Итог 8" xfId="749" xr:uid="{00000000-0005-0000-0000-0000EC020000}"/>
    <cellStyle name="Итог 9" xfId="750" xr:uid="{00000000-0005-0000-0000-0000ED020000}"/>
    <cellStyle name="Контрольная ячейка 2" xfId="751" xr:uid="{00000000-0005-0000-0000-0000EE020000}"/>
    <cellStyle name="Контрольная ячейка 2 2" xfId="752" xr:uid="{00000000-0005-0000-0000-0000EF020000}"/>
    <cellStyle name="Контрольная ячейка 2 2 2" xfId="753" xr:uid="{00000000-0005-0000-0000-0000F0020000}"/>
    <cellStyle name="Контрольная ячейка 2 2 2 2" xfId="754" xr:uid="{00000000-0005-0000-0000-0000F1020000}"/>
    <cellStyle name="Контрольная ячейка 2 3" xfId="755" xr:uid="{00000000-0005-0000-0000-0000F2020000}"/>
    <cellStyle name="Контрольная ячейка 2 3 2" xfId="756" xr:uid="{00000000-0005-0000-0000-0000F3020000}"/>
    <cellStyle name="Контрольная ячейка 2_Лист5" xfId="757" xr:uid="{00000000-0005-0000-0000-0000F4020000}"/>
    <cellStyle name="Контрольная ячейка 3" xfId="758" xr:uid="{00000000-0005-0000-0000-0000F5020000}"/>
    <cellStyle name="Контрольная ячейка 3 2" xfId="759" xr:uid="{00000000-0005-0000-0000-0000F6020000}"/>
    <cellStyle name="Контрольная ячейка 3 2 2" xfId="760" xr:uid="{00000000-0005-0000-0000-0000F7020000}"/>
    <cellStyle name="Контрольная ячейка 3 2 2 2" xfId="761" xr:uid="{00000000-0005-0000-0000-0000F8020000}"/>
    <cellStyle name="Контрольная ячейка 3_Лист5" xfId="762" xr:uid="{00000000-0005-0000-0000-0000F9020000}"/>
    <cellStyle name="Контрольная ячейка 4" xfId="763" xr:uid="{00000000-0005-0000-0000-0000FA020000}"/>
    <cellStyle name="Контрольная ячейка 4 2" xfId="764" xr:uid="{00000000-0005-0000-0000-0000FB020000}"/>
    <cellStyle name="Контрольная ячейка 4 2 2" xfId="765" xr:uid="{00000000-0005-0000-0000-0000FC020000}"/>
    <cellStyle name="Контрольная ячейка 5" xfId="766" xr:uid="{00000000-0005-0000-0000-0000FD020000}"/>
    <cellStyle name="Контрольная ячейка 5 2" xfId="767" xr:uid="{00000000-0005-0000-0000-0000FE020000}"/>
    <cellStyle name="Контрольная ячейка 6" xfId="768" xr:uid="{00000000-0005-0000-0000-0000FF020000}"/>
    <cellStyle name="Контрольная ячейка 7" xfId="769" xr:uid="{00000000-0005-0000-0000-000000030000}"/>
    <cellStyle name="Контрольная ячейка 8" xfId="770" xr:uid="{00000000-0005-0000-0000-000001030000}"/>
    <cellStyle name="Контрольная ячейка 9" xfId="771" xr:uid="{00000000-0005-0000-0000-000002030000}"/>
    <cellStyle name="Название 2" xfId="772" xr:uid="{00000000-0005-0000-0000-000003030000}"/>
    <cellStyle name="Название 2 2" xfId="773" xr:uid="{00000000-0005-0000-0000-000004030000}"/>
    <cellStyle name="Название 2 2 2" xfId="774" xr:uid="{00000000-0005-0000-0000-000005030000}"/>
    <cellStyle name="Название 2 2 2 2" xfId="775" xr:uid="{00000000-0005-0000-0000-000006030000}"/>
    <cellStyle name="Название 2 3" xfId="776" xr:uid="{00000000-0005-0000-0000-000007030000}"/>
    <cellStyle name="Название 2 3 2" xfId="777" xr:uid="{00000000-0005-0000-0000-000008030000}"/>
    <cellStyle name="Название 2_Лист5" xfId="778" xr:uid="{00000000-0005-0000-0000-000009030000}"/>
    <cellStyle name="Название 3" xfId="779" xr:uid="{00000000-0005-0000-0000-00000A030000}"/>
    <cellStyle name="Название 3 2" xfId="780" xr:uid="{00000000-0005-0000-0000-00000B030000}"/>
    <cellStyle name="Название 3 2 2" xfId="781" xr:uid="{00000000-0005-0000-0000-00000C030000}"/>
    <cellStyle name="Название 3 2 2 2" xfId="782" xr:uid="{00000000-0005-0000-0000-00000D030000}"/>
    <cellStyle name="Название 3_Лист5" xfId="783" xr:uid="{00000000-0005-0000-0000-00000E030000}"/>
    <cellStyle name="Название 4" xfId="784" xr:uid="{00000000-0005-0000-0000-00000F030000}"/>
    <cellStyle name="Название 4 2" xfId="785" xr:uid="{00000000-0005-0000-0000-000010030000}"/>
    <cellStyle name="Название 4 2 2" xfId="786" xr:uid="{00000000-0005-0000-0000-000011030000}"/>
    <cellStyle name="Название 5" xfId="787" xr:uid="{00000000-0005-0000-0000-000012030000}"/>
    <cellStyle name="Название 5 2" xfId="788" xr:uid="{00000000-0005-0000-0000-000013030000}"/>
    <cellStyle name="Название 6" xfId="789" xr:uid="{00000000-0005-0000-0000-000014030000}"/>
    <cellStyle name="Название 7" xfId="790" xr:uid="{00000000-0005-0000-0000-000015030000}"/>
    <cellStyle name="Название 8" xfId="791" xr:uid="{00000000-0005-0000-0000-000016030000}"/>
    <cellStyle name="Название 9" xfId="792" xr:uid="{00000000-0005-0000-0000-000017030000}"/>
    <cellStyle name="Нейтральный 2" xfId="793" xr:uid="{00000000-0005-0000-0000-000018030000}"/>
    <cellStyle name="Нейтральный 2 2" xfId="794" xr:uid="{00000000-0005-0000-0000-000019030000}"/>
    <cellStyle name="Нейтральный 2 2 2" xfId="795" xr:uid="{00000000-0005-0000-0000-00001A030000}"/>
    <cellStyle name="Нейтральный 2 2 2 2" xfId="796" xr:uid="{00000000-0005-0000-0000-00001B030000}"/>
    <cellStyle name="Нейтральный 2 3" xfId="797" xr:uid="{00000000-0005-0000-0000-00001C030000}"/>
    <cellStyle name="Нейтральный 2 3 2" xfId="798" xr:uid="{00000000-0005-0000-0000-00001D030000}"/>
    <cellStyle name="Нейтральный 2_Лист5" xfId="799" xr:uid="{00000000-0005-0000-0000-00001E030000}"/>
    <cellStyle name="Нейтральный 3" xfId="800" xr:uid="{00000000-0005-0000-0000-00001F030000}"/>
    <cellStyle name="Нейтральный 3 2" xfId="801" xr:uid="{00000000-0005-0000-0000-000020030000}"/>
    <cellStyle name="Нейтральный 3 2 2" xfId="802" xr:uid="{00000000-0005-0000-0000-000021030000}"/>
    <cellStyle name="Нейтральный 3 2 2 2" xfId="803" xr:uid="{00000000-0005-0000-0000-000022030000}"/>
    <cellStyle name="Нейтральный 3_Лист5" xfId="804" xr:uid="{00000000-0005-0000-0000-000023030000}"/>
    <cellStyle name="Нейтральный 4" xfId="805" xr:uid="{00000000-0005-0000-0000-000024030000}"/>
    <cellStyle name="Нейтральный 4 2" xfId="806" xr:uid="{00000000-0005-0000-0000-000025030000}"/>
    <cellStyle name="Нейтральный 4 2 2" xfId="807" xr:uid="{00000000-0005-0000-0000-000026030000}"/>
    <cellStyle name="Нейтральный 5" xfId="808" xr:uid="{00000000-0005-0000-0000-000027030000}"/>
    <cellStyle name="Нейтральный 5 2" xfId="809" xr:uid="{00000000-0005-0000-0000-000028030000}"/>
    <cellStyle name="Нейтральный 6" xfId="810" xr:uid="{00000000-0005-0000-0000-000029030000}"/>
    <cellStyle name="Нейтральный 7" xfId="811" xr:uid="{00000000-0005-0000-0000-00002A030000}"/>
    <cellStyle name="Нейтральный 8" xfId="812" xr:uid="{00000000-0005-0000-0000-00002B030000}"/>
    <cellStyle name="Нейтральный 9" xfId="813" xr:uid="{00000000-0005-0000-0000-00002C030000}"/>
    <cellStyle name="Обычный" xfId="0" builtinId="0"/>
    <cellStyle name="Обычный 10" xfId="814" xr:uid="{00000000-0005-0000-0000-00002E030000}"/>
    <cellStyle name="Обычный 11" xfId="815" xr:uid="{00000000-0005-0000-0000-00002F030000}"/>
    <cellStyle name="Обычный 12" xfId="816" xr:uid="{00000000-0005-0000-0000-000030030000}"/>
    <cellStyle name="Обычный 12 2" xfId="817" xr:uid="{00000000-0005-0000-0000-000031030000}"/>
    <cellStyle name="Обычный 12 2 2" xfId="818" xr:uid="{00000000-0005-0000-0000-000032030000}"/>
    <cellStyle name="Обычный 12 3" xfId="819" xr:uid="{00000000-0005-0000-0000-000033030000}"/>
    <cellStyle name="Обычный 12 3 2" xfId="820" xr:uid="{00000000-0005-0000-0000-000034030000}"/>
    <cellStyle name="Обычный 12 4" xfId="821" xr:uid="{00000000-0005-0000-0000-000035030000}"/>
    <cellStyle name="Обычный 12_Лист5" xfId="822" xr:uid="{00000000-0005-0000-0000-000036030000}"/>
    <cellStyle name="Обычный 13" xfId="823" xr:uid="{00000000-0005-0000-0000-000037030000}"/>
    <cellStyle name="Обычный 13 2" xfId="824" xr:uid="{00000000-0005-0000-0000-000038030000}"/>
    <cellStyle name="Обычный 13 2 2" xfId="825" xr:uid="{00000000-0005-0000-0000-000039030000}"/>
    <cellStyle name="Обычный 13 3" xfId="826" xr:uid="{00000000-0005-0000-0000-00003A030000}"/>
    <cellStyle name="Обычный 13 4" xfId="1174" xr:uid="{00000000-0005-0000-0000-00003B030000}"/>
    <cellStyle name="Обычный 13_Лист5" xfId="827" xr:uid="{00000000-0005-0000-0000-00003C030000}"/>
    <cellStyle name="Обычный 14" xfId="828" xr:uid="{00000000-0005-0000-0000-00003D030000}"/>
    <cellStyle name="Обычный 14 2" xfId="829" xr:uid="{00000000-0005-0000-0000-00003E030000}"/>
    <cellStyle name="Обычный 14 2 2" xfId="830" xr:uid="{00000000-0005-0000-0000-00003F030000}"/>
    <cellStyle name="Обычный 14 2 2 2" xfId="831" xr:uid="{00000000-0005-0000-0000-000040030000}"/>
    <cellStyle name="Обычный 14 2 2 2 2" xfId="832" xr:uid="{00000000-0005-0000-0000-000041030000}"/>
    <cellStyle name="Обычный 14 2 3" xfId="833" xr:uid="{00000000-0005-0000-0000-000042030000}"/>
    <cellStyle name="Обычный 14 2 4" xfId="834" xr:uid="{00000000-0005-0000-0000-000043030000}"/>
    <cellStyle name="Обычный 14 2 5" xfId="1179" xr:uid="{00000000-0005-0000-0000-000044030000}"/>
    <cellStyle name="Обычный 14 3" xfId="835" xr:uid="{00000000-0005-0000-0000-000045030000}"/>
    <cellStyle name="Обычный 14 3 2" xfId="836" xr:uid="{00000000-0005-0000-0000-000046030000}"/>
    <cellStyle name="Обычный 14 4" xfId="837" xr:uid="{00000000-0005-0000-0000-000047030000}"/>
    <cellStyle name="Обычный 14 4 2" xfId="838" xr:uid="{00000000-0005-0000-0000-000048030000}"/>
    <cellStyle name="Обычный 14 4 2 2" xfId="839" xr:uid="{00000000-0005-0000-0000-000049030000}"/>
    <cellStyle name="Обычный 14 4 2 3" xfId="840" xr:uid="{00000000-0005-0000-0000-00004A030000}"/>
    <cellStyle name="Обычный 14 4 2 4" xfId="841" xr:uid="{00000000-0005-0000-0000-00004B030000}"/>
    <cellStyle name="Обычный 14 4 3" xfId="842" xr:uid="{00000000-0005-0000-0000-00004C030000}"/>
    <cellStyle name="Обычный 14 4 3 2" xfId="843" xr:uid="{00000000-0005-0000-0000-00004D030000}"/>
    <cellStyle name="Обычный 14 4 3 3" xfId="844" xr:uid="{00000000-0005-0000-0000-00004E030000}"/>
    <cellStyle name="Обычный 14 4 3 4" xfId="1180" xr:uid="{00000000-0005-0000-0000-00004F030000}"/>
    <cellStyle name="Обычный 14 4 4" xfId="845" xr:uid="{00000000-0005-0000-0000-000050030000}"/>
    <cellStyle name="Обычный 14 4 4 2" xfId="846" xr:uid="{00000000-0005-0000-0000-000051030000}"/>
    <cellStyle name="Обычный 14 4 4 2 2" xfId="847" xr:uid="{00000000-0005-0000-0000-000052030000}"/>
    <cellStyle name="Обычный 14 4 4 2 2 2" xfId="848" xr:uid="{00000000-0005-0000-0000-000053030000}"/>
    <cellStyle name="Обычный 14 4 4 2 2 2 2" xfId="849" xr:uid="{00000000-0005-0000-0000-000054030000}"/>
    <cellStyle name="Обычный 14 4 4 2 2 2 2 2" xfId="850" xr:uid="{00000000-0005-0000-0000-000055030000}"/>
    <cellStyle name="Обычный 14 4 4 2 2 2 2 2 2" xfId="851" xr:uid="{00000000-0005-0000-0000-000056030000}"/>
    <cellStyle name="Обычный 14 4 4 2 2 2 2 3" xfId="852" xr:uid="{00000000-0005-0000-0000-000057030000}"/>
    <cellStyle name="Обычный 14 4 4 2 2 2 2 3 2" xfId="853" xr:uid="{00000000-0005-0000-0000-000058030000}"/>
    <cellStyle name="Обычный 14 4 4 2 2 2 3" xfId="1181" xr:uid="{00000000-0005-0000-0000-000059030000}"/>
    <cellStyle name="Обычный 14 4 4 2 2 3" xfId="854" xr:uid="{00000000-0005-0000-0000-00005A030000}"/>
    <cellStyle name="Обычный 14 4 4 2 2 4" xfId="1182" xr:uid="{00000000-0005-0000-0000-00005B030000}"/>
    <cellStyle name="Обычный 14 4 4 2 3" xfId="855" xr:uid="{00000000-0005-0000-0000-00005C030000}"/>
    <cellStyle name="Обычный 14 4 4 2 4" xfId="856" xr:uid="{00000000-0005-0000-0000-00005D030000}"/>
    <cellStyle name="Обычный 14 4 4 2 4 2" xfId="1166" xr:uid="{00000000-0005-0000-0000-00005E030000}"/>
    <cellStyle name="Обычный 14 4 4 2 4 3" xfId="1176" xr:uid="{00000000-0005-0000-0000-00005F030000}"/>
    <cellStyle name="Обычный 14 4 4 2 4 4" xfId="1215" xr:uid="{00000000-0005-0000-0000-000060030000}"/>
    <cellStyle name="Обычный 14 4 4 2 4 5" xfId="1216" xr:uid="{00000000-0005-0000-0000-000061030000}"/>
    <cellStyle name="Обычный 14 4 4 2 4 5 2" xfId="1268" xr:uid="{00000000-0005-0000-0000-000062030000}"/>
    <cellStyle name="Обычный 14 4 4 2 4 5 2 2" xfId="1272" xr:uid="{00000000-0005-0000-0000-000063030000}"/>
    <cellStyle name="Обычный 14 4 4 2 4 6" xfId="1217" xr:uid="{00000000-0005-0000-0000-000064030000}"/>
    <cellStyle name="Обычный 14 4 4 2 4 6 2" xfId="1264" xr:uid="{00000000-0005-0000-0000-000065030000}"/>
    <cellStyle name="Обычный 14 4 4 2 4 6 2 2" xfId="1273" xr:uid="{00000000-0005-0000-0000-000066030000}"/>
    <cellStyle name="Обычный 14 4 4 2 4 7" xfId="1229" xr:uid="{00000000-0005-0000-0000-000067030000}"/>
    <cellStyle name="Обычный 14 4 4 2 4 7 2" xfId="1245" xr:uid="{00000000-0005-0000-0000-000068030000}"/>
    <cellStyle name="Обычный 14 4 4 2 4 7 2 2" xfId="1253" xr:uid="{00000000-0005-0000-0000-000069030000}"/>
    <cellStyle name="Обычный 14 4 4 2 4 8" xfId="1243" xr:uid="{00000000-0005-0000-0000-00006A030000}"/>
    <cellStyle name="Обычный 14 4 4 2 4 8 2" xfId="1246" xr:uid="{00000000-0005-0000-0000-00006B030000}"/>
    <cellStyle name="Обычный 14 4 4 2 4 8 2 2" xfId="1254" xr:uid="{00000000-0005-0000-0000-00006C030000}"/>
    <cellStyle name="Обычный 14 4 4 2 4 8 3" xfId="1248" xr:uid="{00000000-0005-0000-0000-00006D030000}"/>
    <cellStyle name="Обычный 14 4 4 2 4 8 3 2" xfId="1255" xr:uid="{00000000-0005-0000-0000-00006E030000}"/>
    <cellStyle name="Обычный 14 4 4 2 4 8 3 3" xfId="1282" xr:uid="{00000000-0005-0000-0000-00006F030000}"/>
    <cellStyle name="Обычный 14 4 4 2 5" xfId="1230" xr:uid="{00000000-0005-0000-0000-000070030000}"/>
    <cellStyle name="Обычный 14 4 4 2 5 2" xfId="1244" xr:uid="{00000000-0005-0000-0000-000071030000}"/>
    <cellStyle name="Обычный 14 4 4 2 5 2 2" xfId="1249" xr:uid="{00000000-0005-0000-0000-000072030000}"/>
    <cellStyle name="Обычный 14 4 4 2 5 2 2 2" xfId="1256" xr:uid="{00000000-0005-0000-0000-000073030000}"/>
    <cellStyle name="Обычный 14 4 4 2 5 2 2 3" xfId="1283" xr:uid="{00000000-0005-0000-0000-000074030000}"/>
    <cellStyle name="Обычный 14 4 4 3" xfId="857" xr:uid="{00000000-0005-0000-0000-000075030000}"/>
    <cellStyle name="Обычный 14 4 4 4" xfId="1183" xr:uid="{00000000-0005-0000-0000-000076030000}"/>
    <cellStyle name="Обычный 14 4 5" xfId="858" xr:uid="{00000000-0005-0000-0000-000077030000}"/>
    <cellStyle name="Обычный 14 4 6" xfId="1231" xr:uid="{00000000-0005-0000-0000-000078030000}"/>
    <cellStyle name="Обычный 14 4_Лист5" xfId="859" xr:uid="{00000000-0005-0000-0000-000079030000}"/>
    <cellStyle name="Обычный 14 5" xfId="860" xr:uid="{00000000-0005-0000-0000-00007A030000}"/>
    <cellStyle name="Обычный 14 5 2" xfId="1184" xr:uid="{00000000-0005-0000-0000-00007B030000}"/>
    <cellStyle name="Обычный 14 6" xfId="861" xr:uid="{00000000-0005-0000-0000-00007C030000}"/>
    <cellStyle name="Обычный 14 7" xfId="862" xr:uid="{00000000-0005-0000-0000-00007D030000}"/>
    <cellStyle name="Обычный 14_Лист5" xfId="863" xr:uid="{00000000-0005-0000-0000-00007E030000}"/>
    <cellStyle name="Обычный 15" xfId="1" xr:uid="{00000000-0005-0000-0000-00007F030000}"/>
    <cellStyle name="Обычный 15 2" xfId="864" xr:uid="{00000000-0005-0000-0000-000080030000}"/>
    <cellStyle name="Обычный 15 2 2" xfId="865" xr:uid="{00000000-0005-0000-0000-000081030000}"/>
    <cellStyle name="Обычный 15 2_Лист5" xfId="866" xr:uid="{00000000-0005-0000-0000-000082030000}"/>
    <cellStyle name="Обычный 16" xfId="867" xr:uid="{00000000-0005-0000-0000-000083030000}"/>
    <cellStyle name="Обычный 16 2" xfId="868" xr:uid="{00000000-0005-0000-0000-000084030000}"/>
    <cellStyle name="Обычный 16 2 2" xfId="869" xr:uid="{00000000-0005-0000-0000-000085030000}"/>
    <cellStyle name="Обычный 16 2 2 2" xfId="870" xr:uid="{00000000-0005-0000-0000-000086030000}"/>
    <cellStyle name="Обычный 16 3" xfId="871" xr:uid="{00000000-0005-0000-0000-000087030000}"/>
    <cellStyle name="Обычный 16 4" xfId="872" xr:uid="{00000000-0005-0000-0000-000088030000}"/>
    <cellStyle name="Обычный 16 5" xfId="873" xr:uid="{00000000-0005-0000-0000-000089030000}"/>
    <cellStyle name="Обычный 16_Лист5" xfId="874" xr:uid="{00000000-0005-0000-0000-00008A030000}"/>
    <cellStyle name="Обычный 17" xfId="875" xr:uid="{00000000-0005-0000-0000-00008B030000}"/>
    <cellStyle name="Обычный 17 2" xfId="876" xr:uid="{00000000-0005-0000-0000-00008C030000}"/>
    <cellStyle name="Обычный 17 3" xfId="877" xr:uid="{00000000-0005-0000-0000-00008D030000}"/>
    <cellStyle name="Обычный 17 4" xfId="878" xr:uid="{00000000-0005-0000-0000-00008E030000}"/>
    <cellStyle name="Обычный 17_Лист5" xfId="879" xr:uid="{00000000-0005-0000-0000-00008F030000}"/>
    <cellStyle name="Обычный 18" xfId="880" xr:uid="{00000000-0005-0000-0000-000090030000}"/>
    <cellStyle name="Обычный 18 2" xfId="881" xr:uid="{00000000-0005-0000-0000-000091030000}"/>
    <cellStyle name="Обычный 18 2 2" xfId="882" xr:uid="{00000000-0005-0000-0000-000092030000}"/>
    <cellStyle name="Обычный 18 3" xfId="883" xr:uid="{00000000-0005-0000-0000-000093030000}"/>
    <cellStyle name="Обычный 18_Лист5" xfId="884" xr:uid="{00000000-0005-0000-0000-000094030000}"/>
    <cellStyle name="Обычный 19" xfId="885" xr:uid="{00000000-0005-0000-0000-000095030000}"/>
    <cellStyle name="Обычный 19 2" xfId="886" xr:uid="{00000000-0005-0000-0000-000096030000}"/>
    <cellStyle name="Обычный 19 2 2" xfId="887" xr:uid="{00000000-0005-0000-0000-000097030000}"/>
    <cellStyle name="Обычный 19 2 2 2" xfId="888" xr:uid="{00000000-0005-0000-0000-000098030000}"/>
    <cellStyle name="Обычный 19 2 2 2 2" xfId="1185" xr:uid="{00000000-0005-0000-0000-000099030000}"/>
    <cellStyle name="Обычный 19 2 2 3" xfId="889" xr:uid="{00000000-0005-0000-0000-00009A030000}"/>
    <cellStyle name="Обычный 19 2 2 4" xfId="1186" xr:uid="{00000000-0005-0000-0000-00009B030000}"/>
    <cellStyle name="Обычный 19 2 2_Лист5" xfId="890" xr:uid="{00000000-0005-0000-0000-00009C030000}"/>
    <cellStyle name="Обычный 19 2 3" xfId="891" xr:uid="{00000000-0005-0000-0000-00009D030000}"/>
    <cellStyle name="Обычный 19 2 3 2" xfId="1187" xr:uid="{00000000-0005-0000-0000-00009E030000}"/>
    <cellStyle name="Обычный 19 2 4" xfId="892" xr:uid="{00000000-0005-0000-0000-00009F030000}"/>
    <cellStyle name="Обычный 19 2 5" xfId="1188" xr:uid="{00000000-0005-0000-0000-0000A0030000}"/>
    <cellStyle name="Обычный 19 2 6" xfId="1189" xr:uid="{00000000-0005-0000-0000-0000A1030000}"/>
    <cellStyle name="Обычный 19 2 7" xfId="1190" xr:uid="{00000000-0005-0000-0000-0000A2030000}"/>
    <cellStyle name="Обычный 19 2_Лист5" xfId="893" xr:uid="{00000000-0005-0000-0000-0000A3030000}"/>
    <cellStyle name="Обычный 19 3" xfId="894" xr:uid="{00000000-0005-0000-0000-0000A4030000}"/>
    <cellStyle name="Обычный 19 3 2" xfId="895" xr:uid="{00000000-0005-0000-0000-0000A5030000}"/>
    <cellStyle name="Обычный 19_Лист5" xfId="896" xr:uid="{00000000-0005-0000-0000-0000A6030000}"/>
    <cellStyle name="Обычный 2" xfId="897" xr:uid="{00000000-0005-0000-0000-0000A7030000}"/>
    <cellStyle name="Обычный 2 2" xfId="898" xr:uid="{00000000-0005-0000-0000-0000A8030000}"/>
    <cellStyle name="Обычный 2 2 2" xfId="899" xr:uid="{00000000-0005-0000-0000-0000A9030000}"/>
    <cellStyle name="Обычный 2 2 2 2" xfId="900" xr:uid="{00000000-0005-0000-0000-0000AA030000}"/>
    <cellStyle name="Обычный 2 2 2 2 2" xfId="901" xr:uid="{00000000-0005-0000-0000-0000AB030000}"/>
    <cellStyle name="Обычный 2 2 2 3" xfId="902" xr:uid="{00000000-0005-0000-0000-0000AC030000}"/>
    <cellStyle name="Обычный 2 2 3" xfId="903" xr:uid="{00000000-0005-0000-0000-0000AD030000}"/>
    <cellStyle name="Обычный 2 3" xfId="904" xr:uid="{00000000-0005-0000-0000-0000AE030000}"/>
    <cellStyle name="Обычный 2 4" xfId="905" xr:uid="{00000000-0005-0000-0000-0000AF030000}"/>
    <cellStyle name="Обычный 2 4 2" xfId="906" xr:uid="{00000000-0005-0000-0000-0000B0030000}"/>
    <cellStyle name="Обычный 2 4 2 2" xfId="907" xr:uid="{00000000-0005-0000-0000-0000B1030000}"/>
    <cellStyle name="Обычный 2 4 2 2 2" xfId="908" xr:uid="{00000000-0005-0000-0000-0000B2030000}"/>
    <cellStyle name="Обычный 2 4 2 2 2 2" xfId="909" xr:uid="{00000000-0005-0000-0000-0000B3030000}"/>
    <cellStyle name="Обычный 2 4 3" xfId="910" xr:uid="{00000000-0005-0000-0000-0000B4030000}"/>
    <cellStyle name="Обычный 2 4_Лист5" xfId="911" xr:uid="{00000000-0005-0000-0000-0000B5030000}"/>
    <cellStyle name="Обычный 2 5" xfId="912" xr:uid="{00000000-0005-0000-0000-0000B6030000}"/>
    <cellStyle name="Обычный 2 5 2" xfId="913" xr:uid="{00000000-0005-0000-0000-0000B7030000}"/>
    <cellStyle name="Обычный 2 5 2 2" xfId="914" xr:uid="{00000000-0005-0000-0000-0000B8030000}"/>
    <cellStyle name="Обычный 2 5 3" xfId="915" xr:uid="{00000000-0005-0000-0000-0000B9030000}"/>
    <cellStyle name="Обычный 2 5 4" xfId="916" xr:uid="{00000000-0005-0000-0000-0000BA030000}"/>
    <cellStyle name="Обычный 2 5 5" xfId="917" xr:uid="{00000000-0005-0000-0000-0000BB030000}"/>
    <cellStyle name="Обычный 2 5_Лист5" xfId="918" xr:uid="{00000000-0005-0000-0000-0000BC030000}"/>
    <cellStyle name="Обычный 2 6" xfId="919" xr:uid="{00000000-0005-0000-0000-0000BD030000}"/>
    <cellStyle name="Обычный 2 6 2" xfId="920" xr:uid="{00000000-0005-0000-0000-0000BE030000}"/>
    <cellStyle name="Обычный 2 6 2 2" xfId="921" xr:uid="{00000000-0005-0000-0000-0000BF030000}"/>
    <cellStyle name="Обычный 2 7" xfId="922" xr:uid="{00000000-0005-0000-0000-0000C0030000}"/>
    <cellStyle name="Обычный 2 8" xfId="923" xr:uid="{00000000-0005-0000-0000-0000C1030000}"/>
    <cellStyle name="Обычный 20" xfId="924" xr:uid="{00000000-0005-0000-0000-0000C2030000}"/>
    <cellStyle name="Обычный 20 2" xfId="925" xr:uid="{00000000-0005-0000-0000-0000C3030000}"/>
    <cellStyle name="Обычный 20 2 2" xfId="926" xr:uid="{00000000-0005-0000-0000-0000C4030000}"/>
    <cellStyle name="Обычный 20 2 3" xfId="927" xr:uid="{00000000-0005-0000-0000-0000C5030000}"/>
    <cellStyle name="Обычный 20 2 3 2" xfId="928" xr:uid="{00000000-0005-0000-0000-0000C6030000}"/>
    <cellStyle name="Обычный 20 2 3 2 2" xfId="929" xr:uid="{00000000-0005-0000-0000-0000C7030000}"/>
    <cellStyle name="Обычный 20 2 3 2 3" xfId="1191" xr:uid="{00000000-0005-0000-0000-0000C8030000}"/>
    <cellStyle name="Обычный 20 2 3 2 3 2" xfId="1232" xr:uid="{00000000-0005-0000-0000-0000C9030000}"/>
    <cellStyle name="Обычный 20 2 3 2 3 2 2" xfId="1257" xr:uid="{00000000-0005-0000-0000-0000CA030000}"/>
    <cellStyle name="Обычный 20 2 3 2 3 2 2 2" xfId="1259" xr:uid="{00000000-0005-0000-0000-0000CB030000}"/>
    <cellStyle name="Обычный 20 2 3 3" xfId="930" xr:uid="{00000000-0005-0000-0000-0000CC030000}"/>
    <cellStyle name="Обычный 20 2 3 3 2" xfId="931" xr:uid="{00000000-0005-0000-0000-0000CD030000}"/>
    <cellStyle name="Обычный 20 2 3 3 2 2" xfId="932" xr:uid="{00000000-0005-0000-0000-0000CE030000}"/>
    <cellStyle name="Обычный 20 2 3 3 2 2 2" xfId="933" xr:uid="{00000000-0005-0000-0000-0000CF030000}"/>
    <cellStyle name="Обычный 20 2 3 4" xfId="934" xr:uid="{00000000-0005-0000-0000-0000D0030000}"/>
    <cellStyle name="Обычный 20 2 3 5" xfId="1192" xr:uid="{00000000-0005-0000-0000-0000D1030000}"/>
    <cellStyle name="Обычный 20 2 4" xfId="935" xr:uid="{00000000-0005-0000-0000-0000D2030000}"/>
    <cellStyle name="Обычный 20 2 4 2" xfId="936" xr:uid="{00000000-0005-0000-0000-0000D3030000}"/>
    <cellStyle name="Обычный 20 2 4 3" xfId="1193" xr:uid="{00000000-0005-0000-0000-0000D4030000}"/>
    <cellStyle name="Обычный 20 2 5" xfId="1194" xr:uid="{00000000-0005-0000-0000-0000D5030000}"/>
    <cellStyle name="Обычный 20 3" xfId="937" xr:uid="{00000000-0005-0000-0000-0000D6030000}"/>
    <cellStyle name="Обычный 20 3 2" xfId="938" xr:uid="{00000000-0005-0000-0000-0000D7030000}"/>
    <cellStyle name="Обычный 20 3 2 2" xfId="939" xr:uid="{00000000-0005-0000-0000-0000D8030000}"/>
    <cellStyle name="Обычный 20 3 2 2 2" xfId="940" xr:uid="{00000000-0005-0000-0000-0000D9030000}"/>
    <cellStyle name="Обычный 20 3 2 2 2 2" xfId="941" xr:uid="{00000000-0005-0000-0000-0000DA030000}"/>
    <cellStyle name="Обычный 20 3 2 2 2 2 2" xfId="942" xr:uid="{00000000-0005-0000-0000-0000DB030000}"/>
    <cellStyle name="Обычный 20 3 2 2 2 2 2 2" xfId="943" xr:uid="{00000000-0005-0000-0000-0000DC030000}"/>
    <cellStyle name="Обычный 20 3 2 2 2 2 3" xfId="944" xr:uid="{00000000-0005-0000-0000-0000DD030000}"/>
    <cellStyle name="Обычный 20 3 2 2 2 2 3 2" xfId="945" xr:uid="{00000000-0005-0000-0000-0000DE030000}"/>
    <cellStyle name="Обычный 20 3 2 2 2 3" xfId="1195" xr:uid="{00000000-0005-0000-0000-0000DF030000}"/>
    <cellStyle name="Обычный 20 3 2 2 3" xfId="946" xr:uid="{00000000-0005-0000-0000-0000E0030000}"/>
    <cellStyle name="Обычный 20 3 2 2 3 2" xfId="947" xr:uid="{00000000-0005-0000-0000-0000E1030000}"/>
    <cellStyle name="Обычный 20 3 2 2 3 2 2" xfId="948" xr:uid="{00000000-0005-0000-0000-0000E2030000}"/>
    <cellStyle name="Обычный 20 3 2 2 3 2 2 2" xfId="949" xr:uid="{00000000-0005-0000-0000-0000E3030000}"/>
    <cellStyle name="Обычный 20 3 2 2 4" xfId="950" xr:uid="{00000000-0005-0000-0000-0000E4030000}"/>
    <cellStyle name="Обычный 20 3 2 2 5" xfId="1196" xr:uid="{00000000-0005-0000-0000-0000E5030000}"/>
    <cellStyle name="Обычный 20 3 2 3" xfId="951" xr:uid="{00000000-0005-0000-0000-0000E6030000}"/>
    <cellStyle name="Обычный 20 3 2 4" xfId="952" xr:uid="{00000000-0005-0000-0000-0000E7030000}"/>
    <cellStyle name="Обычный 20 3 2 4 2" xfId="1165" xr:uid="{00000000-0005-0000-0000-0000E8030000}"/>
    <cellStyle name="Обычный 20 3 2 4 3" xfId="1175" xr:uid="{00000000-0005-0000-0000-0000E9030000}"/>
    <cellStyle name="Обычный 20 3 2 4 4" xfId="1218" xr:uid="{00000000-0005-0000-0000-0000EA030000}"/>
    <cellStyle name="Обычный 20 3 2 4 5" xfId="1219" xr:uid="{00000000-0005-0000-0000-0000EB030000}"/>
    <cellStyle name="Обычный 20 3 2 4 6" xfId="1233" xr:uid="{00000000-0005-0000-0000-0000EC030000}"/>
    <cellStyle name="Обычный 20 3 2 4 7" xfId="1241" xr:uid="{00000000-0005-0000-0000-0000ED030000}"/>
    <cellStyle name="Обычный 20 3 2 4 7 2" xfId="1251" xr:uid="{00000000-0005-0000-0000-0000EE030000}"/>
    <cellStyle name="Обычный 20 3 2 4 7 2 2" xfId="1263" xr:uid="{00000000-0005-0000-0000-0000EF030000}"/>
    <cellStyle name="Обычный 20 3 2 4 7 2 2 2" xfId="1271" xr:uid="{00000000-0005-0000-0000-0000F0030000}"/>
    <cellStyle name="Обычный 20 3 2 4 7 2 2 3" xfId="1275" xr:uid="{00000000-0005-0000-0000-0000F1030000}"/>
    <cellStyle name="Обычный 20 3 2 4 7 2 2 3 2" xfId="1277" xr:uid="{00000000-0005-0000-0000-0000F2030000}"/>
    <cellStyle name="Обычный 20 3 2 4 7 2 2 3 2 2" xfId="1278" xr:uid="{00000000-0005-0000-0000-0000F3030000}"/>
    <cellStyle name="Обычный 20 3 2 5" xfId="1234" xr:uid="{00000000-0005-0000-0000-0000F4030000}"/>
    <cellStyle name="Обычный 20 3 3" xfId="953" xr:uid="{00000000-0005-0000-0000-0000F5030000}"/>
    <cellStyle name="Обычный 20 3 4" xfId="1197" xr:uid="{00000000-0005-0000-0000-0000F6030000}"/>
    <cellStyle name="Обычный 20 4" xfId="954" xr:uid="{00000000-0005-0000-0000-0000F7030000}"/>
    <cellStyle name="Обычный 20 5" xfId="1235" xr:uid="{00000000-0005-0000-0000-0000F8030000}"/>
    <cellStyle name="Обычный 21" xfId="955" xr:uid="{00000000-0005-0000-0000-0000F9030000}"/>
    <cellStyle name="Обычный 21 2" xfId="956" xr:uid="{00000000-0005-0000-0000-0000FA030000}"/>
    <cellStyle name="Обычный 21 2 2" xfId="1198" xr:uid="{00000000-0005-0000-0000-0000FB030000}"/>
    <cellStyle name="Обычный 21 3" xfId="957" xr:uid="{00000000-0005-0000-0000-0000FC030000}"/>
    <cellStyle name="Обычный 21 3 2" xfId="958" xr:uid="{00000000-0005-0000-0000-0000FD030000}"/>
    <cellStyle name="Обычный 21 3 3" xfId="1199" xr:uid="{00000000-0005-0000-0000-0000FE030000}"/>
    <cellStyle name="Обычный 21 4" xfId="959" xr:uid="{00000000-0005-0000-0000-0000FF030000}"/>
    <cellStyle name="Обычный 21 5" xfId="1200" xr:uid="{00000000-0005-0000-0000-000000040000}"/>
    <cellStyle name="Обычный 21_Лист5" xfId="960" xr:uid="{00000000-0005-0000-0000-000001040000}"/>
    <cellStyle name="Обычный 22" xfId="961" xr:uid="{00000000-0005-0000-0000-000002040000}"/>
    <cellStyle name="Обычный 22 2" xfId="962" xr:uid="{00000000-0005-0000-0000-000003040000}"/>
    <cellStyle name="Обычный 23" xfId="963" xr:uid="{00000000-0005-0000-0000-000004040000}"/>
    <cellStyle name="Обычный 24" xfId="964" xr:uid="{00000000-0005-0000-0000-000005040000}"/>
    <cellStyle name="Обычный 24 2" xfId="965" xr:uid="{00000000-0005-0000-0000-000006040000}"/>
    <cellStyle name="Обычный 24 2 2" xfId="966" xr:uid="{00000000-0005-0000-0000-000007040000}"/>
    <cellStyle name="Обычный 24 2 3" xfId="967" xr:uid="{00000000-0005-0000-0000-000008040000}"/>
    <cellStyle name="Обычный 24 2 4" xfId="1201" xr:uid="{00000000-0005-0000-0000-000009040000}"/>
    <cellStyle name="Обычный 25" xfId="968" xr:uid="{00000000-0005-0000-0000-00000A040000}"/>
    <cellStyle name="Обычный 25 2" xfId="969" xr:uid="{00000000-0005-0000-0000-00000B040000}"/>
    <cellStyle name="Обычный 26" xfId="970" xr:uid="{00000000-0005-0000-0000-00000C040000}"/>
    <cellStyle name="Обычный 27" xfId="971" xr:uid="{00000000-0005-0000-0000-00000D040000}"/>
    <cellStyle name="Обычный 27 2" xfId="1236" xr:uid="{00000000-0005-0000-0000-00000E040000}"/>
    <cellStyle name="Обычный 28" xfId="972" xr:uid="{00000000-0005-0000-0000-00000F040000}"/>
    <cellStyle name="Обычный 29" xfId="973" xr:uid="{00000000-0005-0000-0000-000010040000}"/>
    <cellStyle name="Обычный 29 2" xfId="974" xr:uid="{00000000-0005-0000-0000-000011040000}"/>
    <cellStyle name="Обычный 29 2 2" xfId="975" xr:uid="{00000000-0005-0000-0000-000012040000}"/>
    <cellStyle name="Обычный 29 2 3" xfId="976" xr:uid="{00000000-0005-0000-0000-000013040000}"/>
    <cellStyle name="Обычный 29 2 3 2" xfId="1220" xr:uid="{00000000-0005-0000-0000-000014040000}"/>
    <cellStyle name="Обычный 29 2 3 2 2" xfId="1221" xr:uid="{00000000-0005-0000-0000-000015040000}"/>
    <cellStyle name="Обычный 29 2 3 2 2 2" xfId="1265" xr:uid="{00000000-0005-0000-0000-000016040000}"/>
    <cellStyle name="Обычный 29 2 3 2 3" xfId="1237" xr:uid="{00000000-0005-0000-0000-000017040000}"/>
    <cellStyle name="Обычный 29 2 3 2 3 2" xfId="1260" xr:uid="{00000000-0005-0000-0000-000018040000}"/>
    <cellStyle name="Обычный 29 2 3 2 4" xfId="1261" xr:uid="{00000000-0005-0000-0000-000019040000}"/>
    <cellStyle name="Обычный 29 2 3 2 5" xfId="1269" xr:uid="{00000000-0005-0000-0000-00001A040000}"/>
    <cellStyle name="Обычный 29 2 3 3" xfId="1238" xr:uid="{00000000-0005-0000-0000-00001B040000}"/>
    <cellStyle name="Обычный 29 2 4" xfId="1202" xr:uid="{00000000-0005-0000-0000-00001C040000}"/>
    <cellStyle name="Обычный 29 3" xfId="977" xr:uid="{00000000-0005-0000-0000-00001D040000}"/>
    <cellStyle name="Обычный 29 4" xfId="1203" xr:uid="{00000000-0005-0000-0000-00001E040000}"/>
    <cellStyle name="Обычный 3" xfId="978" xr:uid="{00000000-0005-0000-0000-00001F040000}"/>
    <cellStyle name="Обычный 3 2" xfId="979" xr:uid="{00000000-0005-0000-0000-000020040000}"/>
    <cellStyle name="Обычный 3 2 2" xfId="980" xr:uid="{00000000-0005-0000-0000-000021040000}"/>
    <cellStyle name="Обычный 3 2_Лист5" xfId="981" xr:uid="{00000000-0005-0000-0000-000022040000}"/>
    <cellStyle name="Обычный 3 3" xfId="982" xr:uid="{00000000-0005-0000-0000-000023040000}"/>
    <cellStyle name="Обычный 3 3 2" xfId="983" xr:uid="{00000000-0005-0000-0000-000024040000}"/>
    <cellStyle name="Обычный 3 3 3" xfId="984" xr:uid="{00000000-0005-0000-0000-000025040000}"/>
    <cellStyle name="Обычный 30" xfId="985" xr:uid="{00000000-0005-0000-0000-000026040000}"/>
    <cellStyle name="Обычный 31" xfId="986" xr:uid="{00000000-0005-0000-0000-000027040000}"/>
    <cellStyle name="Обычный 31 2" xfId="987" xr:uid="{00000000-0005-0000-0000-000028040000}"/>
    <cellStyle name="Обычный 31 3" xfId="1204" xr:uid="{00000000-0005-0000-0000-000029040000}"/>
    <cellStyle name="Обычный 32" xfId="988" xr:uid="{00000000-0005-0000-0000-00002A040000}"/>
    <cellStyle name="Обычный 33" xfId="989" xr:uid="{00000000-0005-0000-0000-00002B040000}"/>
    <cellStyle name="Обычный 34" xfId="990" xr:uid="{00000000-0005-0000-0000-00002C040000}"/>
    <cellStyle name="Обычный 34 2" xfId="1164" xr:uid="{00000000-0005-0000-0000-00002D040000}"/>
    <cellStyle name="Обычный 34 3" xfId="1167" xr:uid="{00000000-0005-0000-0000-00002E040000}"/>
    <cellStyle name="Обычный 34 4" xfId="1222" xr:uid="{00000000-0005-0000-0000-00002F040000}"/>
    <cellStyle name="Обычный 34 5" xfId="1223" xr:uid="{00000000-0005-0000-0000-000030040000}"/>
    <cellStyle name="Обычный 34 6" xfId="1226" xr:uid="{00000000-0005-0000-0000-000031040000}"/>
    <cellStyle name="Обычный 34 7" xfId="1239" xr:uid="{00000000-0005-0000-0000-000032040000}"/>
    <cellStyle name="Обычный 34 7 2" xfId="1250" xr:uid="{00000000-0005-0000-0000-000033040000}"/>
    <cellStyle name="Обычный 34 7 2 2" xfId="1262" xr:uid="{00000000-0005-0000-0000-000034040000}"/>
    <cellStyle name="Обычный 34 7 2 2 2" xfId="1270" xr:uid="{00000000-0005-0000-0000-000035040000}"/>
    <cellStyle name="Обычный 34 7 2 2 3" xfId="1274" xr:uid="{00000000-0005-0000-0000-000036040000}"/>
    <cellStyle name="Обычный 34 7 2 2 3 2" xfId="1276" xr:uid="{00000000-0005-0000-0000-000037040000}"/>
    <cellStyle name="Обычный 34 7 2 2 3 2 2" xfId="1279" xr:uid="{00000000-0005-0000-0000-000038040000}"/>
    <cellStyle name="Обычный 34 7 2 2 3 2 3" xfId="1280" xr:uid="{00000000-0005-0000-0000-000039040000}"/>
    <cellStyle name="Обычный 35" xfId="991" xr:uid="{00000000-0005-0000-0000-00003A040000}"/>
    <cellStyle name="Обычный 35 2" xfId="1173" xr:uid="{00000000-0005-0000-0000-00003B040000}"/>
    <cellStyle name="Обычный 35 3" xfId="1224" xr:uid="{00000000-0005-0000-0000-00003C040000}"/>
    <cellStyle name="Обычный 35 3 2" xfId="1252" xr:uid="{00000000-0005-0000-0000-00003D040000}"/>
    <cellStyle name="Обычный 35 4" xfId="1240" xr:uid="{00000000-0005-0000-0000-00003E040000}"/>
    <cellStyle name="Обычный 35 5" xfId="1242" xr:uid="{00000000-0005-0000-0000-00003F040000}"/>
    <cellStyle name="Обычный 35 5 2" xfId="1247" xr:uid="{00000000-0005-0000-0000-000040040000}"/>
    <cellStyle name="Обычный 35 5 2 2" xfId="1258" xr:uid="{00000000-0005-0000-0000-000041040000}"/>
    <cellStyle name="Обычный 35 5 2 3" xfId="1281" xr:uid="{00000000-0005-0000-0000-000042040000}"/>
    <cellStyle name="Обычный 36" xfId="1163" xr:uid="{00000000-0005-0000-0000-000043040000}"/>
    <cellStyle name="Обычный 37" xfId="1168" xr:uid="{00000000-0005-0000-0000-000044040000}"/>
    <cellStyle name="Обычный 38" xfId="1169" xr:uid="{00000000-0005-0000-0000-000045040000}"/>
    <cellStyle name="Обычный 38 2" xfId="1227" xr:uid="{00000000-0005-0000-0000-000046040000}"/>
    <cellStyle name="Обычный 38 2 2" xfId="1266" xr:uid="{00000000-0005-0000-0000-000047040000}"/>
    <cellStyle name="Обычный 39" xfId="1170" xr:uid="{00000000-0005-0000-0000-000048040000}"/>
    <cellStyle name="Обычный 4" xfId="992" xr:uid="{00000000-0005-0000-0000-000049040000}"/>
    <cellStyle name="Обычный 4 2" xfId="993" xr:uid="{00000000-0005-0000-0000-00004A040000}"/>
    <cellStyle name="Обычный 4 2 2" xfId="994" xr:uid="{00000000-0005-0000-0000-00004B040000}"/>
    <cellStyle name="Обычный 4 2_Лист5" xfId="995" xr:uid="{00000000-0005-0000-0000-00004C040000}"/>
    <cellStyle name="Обычный 40" xfId="1171" xr:uid="{00000000-0005-0000-0000-00004D040000}"/>
    <cellStyle name="Обычный 40 2" xfId="1228" xr:uid="{00000000-0005-0000-0000-00004E040000}"/>
    <cellStyle name="Обычный 40 2 2" xfId="1267" xr:uid="{00000000-0005-0000-0000-00004F040000}"/>
    <cellStyle name="Обычный 41" xfId="1172" xr:uid="{00000000-0005-0000-0000-000050040000}"/>
    <cellStyle name="Обычный 42" xfId="1225" xr:uid="{00000000-0005-0000-0000-000051040000}"/>
    <cellStyle name="Обычный 5" xfId="996" xr:uid="{00000000-0005-0000-0000-000052040000}"/>
    <cellStyle name="Обычный 5 2" xfId="997" xr:uid="{00000000-0005-0000-0000-000053040000}"/>
    <cellStyle name="Обычный 5 2 2" xfId="998" xr:uid="{00000000-0005-0000-0000-000054040000}"/>
    <cellStyle name="Обычный 5 2 3" xfId="999" xr:uid="{00000000-0005-0000-0000-000055040000}"/>
    <cellStyle name="Обычный 5 2 3 2" xfId="1000" xr:uid="{00000000-0005-0000-0000-000056040000}"/>
    <cellStyle name="Обычный 5 2_Лист5" xfId="1001" xr:uid="{00000000-0005-0000-0000-000057040000}"/>
    <cellStyle name="Обычный 6" xfId="1002" xr:uid="{00000000-0005-0000-0000-000058040000}"/>
    <cellStyle name="Обычный 6 2" xfId="1003" xr:uid="{00000000-0005-0000-0000-000059040000}"/>
    <cellStyle name="Обычный 7" xfId="1004" xr:uid="{00000000-0005-0000-0000-00005A040000}"/>
    <cellStyle name="Обычный 8" xfId="1005" xr:uid="{00000000-0005-0000-0000-00005B040000}"/>
    <cellStyle name="Обычный 9" xfId="1006" xr:uid="{00000000-0005-0000-0000-00005C040000}"/>
    <cellStyle name="Обычный_Лист1 2 2" xfId="2" xr:uid="{00000000-0005-0000-0000-00005D040000}"/>
    <cellStyle name="Плохой 2" xfId="1007" xr:uid="{00000000-0005-0000-0000-00005E040000}"/>
    <cellStyle name="Плохой 2 2" xfId="1008" xr:uid="{00000000-0005-0000-0000-00005F040000}"/>
    <cellStyle name="Плохой 2 2 2" xfId="1009" xr:uid="{00000000-0005-0000-0000-000060040000}"/>
    <cellStyle name="Плохой 2 2 2 2" xfId="1010" xr:uid="{00000000-0005-0000-0000-000061040000}"/>
    <cellStyle name="Плохой 2 3" xfId="1011" xr:uid="{00000000-0005-0000-0000-000062040000}"/>
    <cellStyle name="Плохой 2 3 2" xfId="1012" xr:uid="{00000000-0005-0000-0000-000063040000}"/>
    <cellStyle name="Плохой 2_Лист5" xfId="1013" xr:uid="{00000000-0005-0000-0000-000064040000}"/>
    <cellStyle name="Плохой 3" xfId="1014" xr:uid="{00000000-0005-0000-0000-000065040000}"/>
    <cellStyle name="Плохой 3 2" xfId="1015" xr:uid="{00000000-0005-0000-0000-000066040000}"/>
    <cellStyle name="Плохой 3 2 2" xfId="1016" xr:uid="{00000000-0005-0000-0000-000067040000}"/>
    <cellStyle name="Плохой 3 2 2 2" xfId="1017" xr:uid="{00000000-0005-0000-0000-000068040000}"/>
    <cellStyle name="Плохой 3_Лист5" xfId="1018" xr:uid="{00000000-0005-0000-0000-000069040000}"/>
    <cellStyle name="Плохой 4" xfId="1019" xr:uid="{00000000-0005-0000-0000-00006A040000}"/>
    <cellStyle name="Плохой 4 2" xfId="1020" xr:uid="{00000000-0005-0000-0000-00006B040000}"/>
    <cellStyle name="Плохой 4 2 2" xfId="1021" xr:uid="{00000000-0005-0000-0000-00006C040000}"/>
    <cellStyle name="Плохой 5" xfId="1022" xr:uid="{00000000-0005-0000-0000-00006D040000}"/>
    <cellStyle name="Плохой 5 2" xfId="1023" xr:uid="{00000000-0005-0000-0000-00006E040000}"/>
    <cellStyle name="Плохой 6" xfId="1024" xr:uid="{00000000-0005-0000-0000-00006F040000}"/>
    <cellStyle name="Плохой 7" xfId="1025" xr:uid="{00000000-0005-0000-0000-000070040000}"/>
    <cellStyle name="Плохой 8" xfId="1026" xr:uid="{00000000-0005-0000-0000-000071040000}"/>
    <cellStyle name="Плохой 9" xfId="1027" xr:uid="{00000000-0005-0000-0000-000072040000}"/>
    <cellStyle name="Пояснение 2" xfId="1028" xr:uid="{00000000-0005-0000-0000-000073040000}"/>
    <cellStyle name="Пояснение 2 2" xfId="1029" xr:uid="{00000000-0005-0000-0000-000074040000}"/>
    <cellStyle name="Пояснение 2 2 2" xfId="1030" xr:uid="{00000000-0005-0000-0000-000075040000}"/>
    <cellStyle name="Пояснение 2 2 2 2" xfId="1031" xr:uid="{00000000-0005-0000-0000-000076040000}"/>
    <cellStyle name="Пояснение 2 3" xfId="1032" xr:uid="{00000000-0005-0000-0000-000077040000}"/>
    <cellStyle name="Пояснение 2 3 2" xfId="1033" xr:uid="{00000000-0005-0000-0000-000078040000}"/>
    <cellStyle name="Пояснение 2_Лист5" xfId="1034" xr:uid="{00000000-0005-0000-0000-000079040000}"/>
    <cellStyle name="Пояснение 3" xfId="1035" xr:uid="{00000000-0005-0000-0000-00007A040000}"/>
    <cellStyle name="Пояснение 3 2" xfId="1036" xr:uid="{00000000-0005-0000-0000-00007B040000}"/>
    <cellStyle name="Пояснение 3 2 2" xfId="1037" xr:uid="{00000000-0005-0000-0000-00007C040000}"/>
    <cellStyle name="Пояснение 3 2 2 2" xfId="1038" xr:uid="{00000000-0005-0000-0000-00007D040000}"/>
    <cellStyle name="Пояснение 3_Лист5" xfId="1039" xr:uid="{00000000-0005-0000-0000-00007E040000}"/>
    <cellStyle name="Пояснение 4" xfId="1040" xr:uid="{00000000-0005-0000-0000-00007F040000}"/>
    <cellStyle name="Пояснение 4 2" xfId="1041" xr:uid="{00000000-0005-0000-0000-000080040000}"/>
    <cellStyle name="Пояснение 4 2 2" xfId="1042" xr:uid="{00000000-0005-0000-0000-000081040000}"/>
    <cellStyle name="Пояснение 5" xfId="1043" xr:uid="{00000000-0005-0000-0000-000082040000}"/>
    <cellStyle name="Пояснение 5 2" xfId="1044" xr:uid="{00000000-0005-0000-0000-000083040000}"/>
    <cellStyle name="Пояснение 6" xfId="1045" xr:uid="{00000000-0005-0000-0000-000084040000}"/>
    <cellStyle name="Пояснение 7" xfId="1046" xr:uid="{00000000-0005-0000-0000-000085040000}"/>
    <cellStyle name="Пояснение 8" xfId="1047" xr:uid="{00000000-0005-0000-0000-000086040000}"/>
    <cellStyle name="Пояснение 9" xfId="1048" xr:uid="{00000000-0005-0000-0000-000087040000}"/>
    <cellStyle name="Примечание 2" xfId="1049" xr:uid="{00000000-0005-0000-0000-000088040000}"/>
    <cellStyle name="Примечание 3" xfId="1050" xr:uid="{00000000-0005-0000-0000-000089040000}"/>
    <cellStyle name="Примечание 4" xfId="1051" xr:uid="{00000000-0005-0000-0000-00008A040000}"/>
    <cellStyle name="Процентный 2" xfId="1052" xr:uid="{00000000-0005-0000-0000-00008B040000}"/>
    <cellStyle name="Процентный 2 2" xfId="1053" xr:uid="{00000000-0005-0000-0000-00008C040000}"/>
    <cellStyle name="Процентный 2 2 2" xfId="1054" xr:uid="{00000000-0005-0000-0000-00008D040000}"/>
    <cellStyle name="Процентный 2 2 2 2" xfId="1055" xr:uid="{00000000-0005-0000-0000-00008E040000}"/>
    <cellStyle name="Процентный 2 2 2 2 2" xfId="1205" xr:uid="{00000000-0005-0000-0000-00008F040000}"/>
    <cellStyle name="Процентный 2 2 2 3" xfId="1056" xr:uid="{00000000-0005-0000-0000-000090040000}"/>
    <cellStyle name="Процентный 2 2 2 4" xfId="1206" xr:uid="{00000000-0005-0000-0000-000091040000}"/>
    <cellStyle name="Процентный 2 2 3" xfId="1057" xr:uid="{00000000-0005-0000-0000-000092040000}"/>
    <cellStyle name="Процентный 2 2 3 2" xfId="1207" xr:uid="{00000000-0005-0000-0000-000093040000}"/>
    <cellStyle name="Процентный 2 2 4" xfId="1058" xr:uid="{00000000-0005-0000-0000-000094040000}"/>
    <cellStyle name="Процентный 2 2 5" xfId="1059" xr:uid="{00000000-0005-0000-0000-000095040000}"/>
    <cellStyle name="Процентный 2 2 6" xfId="1208" xr:uid="{00000000-0005-0000-0000-000096040000}"/>
    <cellStyle name="Процентный 2 3" xfId="1060" xr:uid="{00000000-0005-0000-0000-000097040000}"/>
    <cellStyle name="Процентный 2 3 2" xfId="1209" xr:uid="{00000000-0005-0000-0000-000098040000}"/>
    <cellStyle name="Процентный 2 4" xfId="1061" xr:uid="{00000000-0005-0000-0000-000099040000}"/>
    <cellStyle name="Связанная ячейка 2" xfId="1062" xr:uid="{00000000-0005-0000-0000-00009A040000}"/>
    <cellStyle name="Связанная ячейка 2 2" xfId="1063" xr:uid="{00000000-0005-0000-0000-00009B040000}"/>
    <cellStyle name="Связанная ячейка 2 2 2" xfId="1064" xr:uid="{00000000-0005-0000-0000-00009C040000}"/>
    <cellStyle name="Связанная ячейка 2 2 2 2" xfId="1065" xr:uid="{00000000-0005-0000-0000-00009D040000}"/>
    <cellStyle name="Связанная ячейка 2 3" xfId="1066" xr:uid="{00000000-0005-0000-0000-00009E040000}"/>
    <cellStyle name="Связанная ячейка 2 3 2" xfId="1067" xr:uid="{00000000-0005-0000-0000-00009F040000}"/>
    <cellStyle name="Связанная ячейка 2_Лист5" xfId="1068" xr:uid="{00000000-0005-0000-0000-0000A0040000}"/>
    <cellStyle name="Связанная ячейка 3" xfId="1069" xr:uid="{00000000-0005-0000-0000-0000A1040000}"/>
    <cellStyle name="Связанная ячейка 3 2" xfId="1070" xr:uid="{00000000-0005-0000-0000-0000A2040000}"/>
    <cellStyle name="Связанная ячейка 3 2 2" xfId="1071" xr:uid="{00000000-0005-0000-0000-0000A3040000}"/>
    <cellStyle name="Связанная ячейка 3 2 2 2" xfId="1072" xr:uid="{00000000-0005-0000-0000-0000A4040000}"/>
    <cellStyle name="Связанная ячейка 3_Лист5" xfId="1073" xr:uid="{00000000-0005-0000-0000-0000A5040000}"/>
    <cellStyle name="Связанная ячейка 4" xfId="1074" xr:uid="{00000000-0005-0000-0000-0000A6040000}"/>
    <cellStyle name="Связанная ячейка 4 2" xfId="1075" xr:uid="{00000000-0005-0000-0000-0000A7040000}"/>
    <cellStyle name="Связанная ячейка 4 2 2" xfId="1076" xr:uid="{00000000-0005-0000-0000-0000A8040000}"/>
    <cellStyle name="Связанная ячейка 5" xfId="1077" xr:uid="{00000000-0005-0000-0000-0000A9040000}"/>
    <cellStyle name="Связанная ячейка 5 2" xfId="1078" xr:uid="{00000000-0005-0000-0000-0000AA040000}"/>
    <cellStyle name="Связанная ячейка 6" xfId="1079" xr:uid="{00000000-0005-0000-0000-0000AB040000}"/>
    <cellStyle name="Связанная ячейка 7" xfId="1080" xr:uid="{00000000-0005-0000-0000-0000AC040000}"/>
    <cellStyle name="Связанная ячейка 8" xfId="1081" xr:uid="{00000000-0005-0000-0000-0000AD040000}"/>
    <cellStyle name="Связанная ячейка 9" xfId="1082" xr:uid="{00000000-0005-0000-0000-0000AE040000}"/>
    <cellStyle name="Текст предупреждения 2" xfId="1083" xr:uid="{00000000-0005-0000-0000-0000AF040000}"/>
    <cellStyle name="Текст предупреждения 2 2" xfId="1084" xr:uid="{00000000-0005-0000-0000-0000B0040000}"/>
    <cellStyle name="Текст предупреждения 2 2 2" xfId="1085" xr:uid="{00000000-0005-0000-0000-0000B1040000}"/>
    <cellStyle name="Текст предупреждения 2 2 2 2" xfId="1086" xr:uid="{00000000-0005-0000-0000-0000B2040000}"/>
    <cellStyle name="Текст предупреждения 2 3" xfId="1087" xr:uid="{00000000-0005-0000-0000-0000B3040000}"/>
    <cellStyle name="Текст предупреждения 2 3 2" xfId="1088" xr:uid="{00000000-0005-0000-0000-0000B4040000}"/>
    <cellStyle name="Текст предупреждения 2_Лист5" xfId="1089" xr:uid="{00000000-0005-0000-0000-0000B5040000}"/>
    <cellStyle name="Текст предупреждения 3" xfId="1090" xr:uid="{00000000-0005-0000-0000-0000B6040000}"/>
    <cellStyle name="Текст предупреждения 3 2" xfId="1091" xr:uid="{00000000-0005-0000-0000-0000B7040000}"/>
    <cellStyle name="Текст предупреждения 3 2 2" xfId="1092" xr:uid="{00000000-0005-0000-0000-0000B8040000}"/>
    <cellStyle name="Текст предупреждения 3 2 2 2" xfId="1093" xr:uid="{00000000-0005-0000-0000-0000B9040000}"/>
    <cellStyle name="Текст предупреждения 3_Лист5" xfId="1094" xr:uid="{00000000-0005-0000-0000-0000BA040000}"/>
    <cellStyle name="Текст предупреждения 4" xfId="1095" xr:uid="{00000000-0005-0000-0000-0000BB040000}"/>
    <cellStyle name="Текст предупреждения 4 2" xfId="1096" xr:uid="{00000000-0005-0000-0000-0000BC040000}"/>
    <cellStyle name="Текст предупреждения 4 2 2" xfId="1097" xr:uid="{00000000-0005-0000-0000-0000BD040000}"/>
    <cellStyle name="Текст предупреждения 5" xfId="1098" xr:uid="{00000000-0005-0000-0000-0000BE040000}"/>
    <cellStyle name="Текст предупреждения 5 2" xfId="1099" xr:uid="{00000000-0005-0000-0000-0000BF040000}"/>
    <cellStyle name="Текст предупреждения 6" xfId="1100" xr:uid="{00000000-0005-0000-0000-0000C0040000}"/>
    <cellStyle name="Текст предупреждения 7" xfId="1101" xr:uid="{00000000-0005-0000-0000-0000C1040000}"/>
    <cellStyle name="Текст предупреждения 8" xfId="1102" xr:uid="{00000000-0005-0000-0000-0000C2040000}"/>
    <cellStyle name="Текст предупреждения 9" xfId="1103" xr:uid="{00000000-0005-0000-0000-0000C3040000}"/>
    <cellStyle name="Финансовый 2" xfId="1104" xr:uid="{00000000-0005-0000-0000-0000C4040000}"/>
    <cellStyle name="Финансовый 2 2" xfId="1105" xr:uid="{00000000-0005-0000-0000-0000C5040000}"/>
    <cellStyle name="Финансовый 2 2 2" xfId="1106" xr:uid="{00000000-0005-0000-0000-0000C6040000}"/>
    <cellStyle name="Финансовый 2 2 2 2" xfId="1107" xr:uid="{00000000-0005-0000-0000-0000C7040000}"/>
    <cellStyle name="Финансовый 2 2 2 2 2" xfId="1108" xr:uid="{00000000-0005-0000-0000-0000C8040000}"/>
    <cellStyle name="Финансовый 2 2 2 3" xfId="1109" xr:uid="{00000000-0005-0000-0000-0000C9040000}"/>
    <cellStyle name="Финансовый 2 2 2 3 2" xfId="1110" xr:uid="{00000000-0005-0000-0000-0000CA040000}"/>
    <cellStyle name="Финансовый 2 2 2 4" xfId="1111" xr:uid="{00000000-0005-0000-0000-0000CB040000}"/>
    <cellStyle name="Финансовый 2 2 3" xfId="1112" xr:uid="{00000000-0005-0000-0000-0000CC040000}"/>
    <cellStyle name="Финансовый 2 2 3 2" xfId="1113" xr:uid="{00000000-0005-0000-0000-0000CD040000}"/>
    <cellStyle name="Финансовый 2 2 4" xfId="1114" xr:uid="{00000000-0005-0000-0000-0000CE040000}"/>
    <cellStyle name="Финансовый 2 3" xfId="1115" xr:uid="{00000000-0005-0000-0000-0000CF040000}"/>
    <cellStyle name="Финансовый 3" xfId="1116" xr:uid="{00000000-0005-0000-0000-0000D0040000}"/>
    <cellStyle name="Финансовый 3 2" xfId="1117" xr:uid="{00000000-0005-0000-0000-0000D1040000}"/>
    <cellStyle name="Финансовый 3 2 2" xfId="1118" xr:uid="{00000000-0005-0000-0000-0000D2040000}"/>
    <cellStyle name="Финансовый 3 2 2 2" xfId="1119" xr:uid="{00000000-0005-0000-0000-0000D3040000}"/>
    <cellStyle name="Финансовый 3 2 3" xfId="1120" xr:uid="{00000000-0005-0000-0000-0000D4040000}"/>
    <cellStyle name="Финансовый 3 2 3 2" xfId="1121" xr:uid="{00000000-0005-0000-0000-0000D5040000}"/>
    <cellStyle name="Финансовый 3 2 4" xfId="1122" xr:uid="{00000000-0005-0000-0000-0000D6040000}"/>
    <cellStyle name="Финансовый 3 3" xfId="1123" xr:uid="{00000000-0005-0000-0000-0000D7040000}"/>
    <cellStyle name="Финансовый 3 3 2" xfId="1124" xr:uid="{00000000-0005-0000-0000-0000D8040000}"/>
    <cellStyle name="Финансовый 3 4" xfId="1125" xr:uid="{00000000-0005-0000-0000-0000D9040000}"/>
    <cellStyle name="Финансовый 4" xfId="1126" xr:uid="{00000000-0005-0000-0000-0000DA040000}"/>
    <cellStyle name="Финансовый 4 2" xfId="1127" xr:uid="{00000000-0005-0000-0000-0000DB040000}"/>
    <cellStyle name="Финансовый 4 2 2" xfId="1128" xr:uid="{00000000-0005-0000-0000-0000DC040000}"/>
    <cellStyle name="Финансовый 4 2 2 2" xfId="1129" xr:uid="{00000000-0005-0000-0000-0000DD040000}"/>
    <cellStyle name="Финансовый 4 2 2 2 2" xfId="1210" xr:uid="{00000000-0005-0000-0000-0000DE040000}"/>
    <cellStyle name="Финансовый 4 2 2 3" xfId="1130" xr:uid="{00000000-0005-0000-0000-0000DF040000}"/>
    <cellStyle name="Финансовый 4 2 2 4" xfId="1211" xr:uid="{00000000-0005-0000-0000-0000E0040000}"/>
    <cellStyle name="Финансовый 4 2 3" xfId="1131" xr:uid="{00000000-0005-0000-0000-0000E1040000}"/>
    <cellStyle name="Финансовый 4 2 3 2" xfId="1212" xr:uid="{00000000-0005-0000-0000-0000E2040000}"/>
    <cellStyle name="Финансовый 4 2 4" xfId="1132" xr:uid="{00000000-0005-0000-0000-0000E3040000}"/>
    <cellStyle name="Финансовый 4 2 5" xfId="1133" xr:uid="{00000000-0005-0000-0000-0000E4040000}"/>
    <cellStyle name="Финансовый 4 2 6" xfId="1213" xr:uid="{00000000-0005-0000-0000-0000E5040000}"/>
    <cellStyle name="Финансовый 4 3" xfId="1134" xr:uid="{00000000-0005-0000-0000-0000E6040000}"/>
    <cellStyle name="Финансовый 5" xfId="1135" xr:uid="{00000000-0005-0000-0000-0000E7040000}"/>
    <cellStyle name="Финансовый 5 2" xfId="1136" xr:uid="{00000000-0005-0000-0000-0000E8040000}"/>
    <cellStyle name="Финансовый 6" xfId="1137" xr:uid="{00000000-0005-0000-0000-0000E9040000}"/>
    <cellStyle name="Финансовый 7" xfId="1138" xr:uid="{00000000-0005-0000-0000-0000EA040000}"/>
    <cellStyle name="Финансовый 8" xfId="1139" xr:uid="{00000000-0005-0000-0000-0000EB040000}"/>
    <cellStyle name="Финансовый 8 2" xfId="1140" xr:uid="{00000000-0005-0000-0000-0000EC040000}"/>
    <cellStyle name="Хороший 10" xfId="1141" xr:uid="{00000000-0005-0000-0000-0000ED040000}"/>
    <cellStyle name="Хороший 2" xfId="1142" xr:uid="{00000000-0005-0000-0000-0000EE040000}"/>
    <cellStyle name="Хороший 2 2" xfId="1143" xr:uid="{00000000-0005-0000-0000-0000EF040000}"/>
    <cellStyle name="Хороший 2 2 2" xfId="1144" xr:uid="{00000000-0005-0000-0000-0000F0040000}"/>
    <cellStyle name="Хороший 2 2 2 2" xfId="1145" xr:uid="{00000000-0005-0000-0000-0000F1040000}"/>
    <cellStyle name="Хороший 2 3" xfId="1146" xr:uid="{00000000-0005-0000-0000-0000F2040000}"/>
    <cellStyle name="Хороший 2 3 2" xfId="1147" xr:uid="{00000000-0005-0000-0000-0000F3040000}"/>
    <cellStyle name="Хороший 2_Лист5" xfId="1148" xr:uid="{00000000-0005-0000-0000-0000F4040000}"/>
    <cellStyle name="Хороший 3" xfId="1149" xr:uid="{00000000-0005-0000-0000-0000F5040000}"/>
    <cellStyle name="Хороший 3 2" xfId="1150" xr:uid="{00000000-0005-0000-0000-0000F6040000}"/>
    <cellStyle name="Хороший 3 2 2" xfId="1151" xr:uid="{00000000-0005-0000-0000-0000F7040000}"/>
    <cellStyle name="Хороший 3 2 2 2" xfId="1152" xr:uid="{00000000-0005-0000-0000-0000F8040000}"/>
    <cellStyle name="Хороший 3_Лист5" xfId="1153" xr:uid="{00000000-0005-0000-0000-0000F9040000}"/>
    <cellStyle name="Хороший 4" xfId="1154" xr:uid="{00000000-0005-0000-0000-0000FA040000}"/>
    <cellStyle name="Хороший 4 2" xfId="1155" xr:uid="{00000000-0005-0000-0000-0000FB040000}"/>
    <cellStyle name="Хороший 4 2 2" xfId="1156" xr:uid="{00000000-0005-0000-0000-0000FC040000}"/>
    <cellStyle name="Хороший 5" xfId="1157" xr:uid="{00000000-0005-0000-0000-0000FD040000}"/>
    <cellStyle name="Хороший 5 2" xfId="1158" xr:uid="{00000000-0005-0000-0000-0000FE040000}"/>
    <cellStyle name="Хороший 6" xfId="1159" xr:uid="{00000000-0005-0000-0000-0000FF040000}"/>
    <cellStyle name="Хороший 6 2" xfId="1214" xr:uid="{00000000-0005-0000-0000-000000050000}"/>
    <cellStyle name="Хороший 7" xfId="1160" xr:uid="{00000000-0005-0000-0000-000001050000}"/>
    <cellStyle name="Хороший 8" xfId="1161" xr:uid="{00000000-0005-0000-0000-000002050000}"/>
    <cellStyle name="Хороший 9" xfId="1162" xr:uid="{00000000-0005-0000-0000-00000305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conom\&#1052;&#1077;&#1083;&#1100;&#1085;&#1080;&#1082;\&#1052;&#1077;&#1083;&#1100;&#1085;&#1080;&#1082;%20&#1048;.&#1042;\2017%20&#1082;&#1086;&#1088;&#1088;&#1077;&#1082;&#1090;&#1080;&#1088;&#1086;&#1074;&#1082;&#1072;\&#1086;&#1082;&#1090;&#1103;&#1073;&#1088;&#1100;\&#1057;&#1074;&#1086;&#1076;%20&#1086;&#1082;&#1090;&#1103;&#1073;&#1088;&#1100;%20&#1084;&#1091;&#1085;&#1080;&#1094;&#1080;&#1087;&#1072;&#1083;&#1100;&#1085;&#1099;&#1077;%20&#1087;&#1088;&#1086;&#1075;&#1088;&#1072;&#1084;&#1084;&#1099;%202017%20&#1075;&#1086;&#107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onom/&#1052;&#1077;&#1083;&#1100;&#1085;&#1080;&#1082;/&#1052;&#1077;&#1083;&#1100;&#1085;&#1080;&#1082;%20&#1048;.&#1042;/2017%20&#1082;&#1086;&#1088;&#1088;&#1077;&#1082;&#1090;&#1080;&#1088;&#1086;&#1074;&#1082;&#1072;/&#1086;&#1082;&#1090;&#1103;&#1073;&#1088;&#1100;/&#1057;&#1074;&#1086;&#1076;%20&#1086;&#1082;&#1090;&#1103;&#1073;&#1088;&#1100;%20&#1084;&#1091;&#1085;&#1080;&#1094;&#1080;&#1087;&#1072;&#1083;&#1100;&#1085;&#1099;&#1077;%20&#1087;&#1088;&#1086;&#1075;&#1088;&#1072;&#1084;&#1084;&#1099;%202017%20&#1075;&#1086;&#107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tahovaMV/AppData/Local/Microsoft/Windows/Temporary%20Internet%20Files/Content.Outlook/7W2GBYAJ/Svodnaya-po-programmam-1_y-kvartal-2019%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ZhuchkovaAA\Desktop\&#1054;&#1090;&#1095;&#1077;&#1090;&#1099;\2020\3%20&#1082;&#1074;&#1072;&#1088;&#1090;&#1072;&#1083;%202020\&#1050;&#1086;&#1087;&#1080;&#1103;%201&#1057;&#1074;&#1086;&#1076;&#1085;&#1072;&#1103;%20&#1054;&#1058;&#1063;&#1025;&#1058;%209%20&#1084;&#1077;&#1089;&#1103;&#1094;&#1077;&#1074;%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ая "/>
      <sheetName val="здрав (2)"/>
      <sheetName val="образование  (4)"/>
      <sheetName val="культура (4)"/>
      <sheetName val="культура (3)"/>
      <sheetName val="молодое поколение (3)"/>
      <sheetName val="спорт  (3)"/>
      <sheetName val="соц. защита (3)"/>
      <sheetName val="доступная среда  (2)"/>
      <sheetName val="Безопасность"/>
      <sheetName val="сельс.х-во 2017"/>
      <sheetName val="экология 2017"/>
      <sheetName val="предпринимательство 2017"/>
      <sheetName val="потреб.рынок 2017"/>
      <sheetName val="СМИ"/>
      <sheetName val="Информ.ресурсы"/>
      <sheetName val="МФЦ"/>
      <sheetName val="Муниципальное управление"/>
      <sheetName val="ЖКХ"/>
      <sheetName val="Жилище"/>
      <sheetName val="Благоустройство"/>
      <sheetName val="Дороги"/>
      <sheetName val="Энергосбережение"/>
      <sheetName val="Архитектура"/>
    </sheetNames>
    <sheetDataSet>
      <sheetData sheetId="0">
        <row r="5">
          <cell r="E5">
            <v>304459.90000000002</v>
          </cell>
        </row>
        <row r="10">
          <cell r="E10">
            <v>1353744</v>
          </cell>
          <cell r="F10">
            <v>90046.16</v>
          </cell>
          <cell r="G10">
            <v>454000</v>
          </cell>
        </row>
        <row r="13">
          <cell r="E13">
            <v>2115684.36</v>
          </cell>
          <cell r="F13">
            <v>255420.61999999997</v>
          </cell>
          <cell r="G13">
            <v>2042240</v>
          </cell>
        </row>
        <row r="16">
          <cell r="E16">
            <v>2353</v>
          </cell>
          <cell r="F16">
            <v>299458.16000000003</v>
          </cell>
          <cell r="G16">
            <v>0</v>
          </cell>
        </row>
        <row r="19">
          <cell r="E19">
            <v>2210</v>
          </cell>
          <cell r="F19">
            <v>983676.20000000007</v>
          </cell>
          <cell r="G19">
            <v>0</v>
          </cell>
        </row>
        <row r="25">
          <cell r="E25">
            <v>114.38</v>
          </cell>
          <cell r="F25">
            <v>17565.800000000003</v>
          </cell>
        </row>
        <row r="28">
          <cell r="E28">
            <v>808.71</v>
          </cell>
          <cell r="F28">
            <v>79442.459999999992</v>
          </cell>
        </row>
        <row r="31">
          <cell r="D31">
            <v>4500</v>
          </cell>
          <cell r="E31">
            <v>3678.7200000000003</v>
          </cell>
          <cell r="F31">
            <v>365595.80000000005</v>
          </cell>
        </row>
        <row r="37">
          <cell r="E37">
            <v>700</v>
          </cell>
          <cell r="F37">
            <v>99341.450000000012</v>
          </cell>
        </row>
      </sheetData>
      <sheetData sheetId="1"/>
      <sheetData sheetId="2"/>
      <sheetData sheetId="3"/>
      <sheetData sheetId="4"/>
      <sheetData sheetId="5">
        <row r="59">
          <cell r="F59">
            <v>64551.1</v>
          </cell>
        </row>
      </sheetData>
      <sheetData sheetId="6">
        <row r="63">
          <cell r="F63">
            <v>567888.1</v>
          </cell>
          <cell r="G63">
            <v>70000</v>
          </cell>
        </row>
      </sheetData>
      <sheetData sheetId="7">
        <row r="80">
          <cell r="F80">
            <v>53150.65</v>
          </cell>
          <cell r="G80">
            <v>1228.7</v>
          </cell>
        </row>
      </sheetData>
      <sheetData sheetId="8">
        <row r="103">
          <cell r="F103">
            <v>11352.730000000001</v>
          </cell>
          <cell r="G103">
            <v>70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ная "/>
      <sheetName val="здрав (2)"/>
      <sheetName val="образование  (4)"/>
      <sheetName val="культура (4)"/>
      <sheetName val="культура (3)"/>
      <sheetName val="молодое поколение (3)"/>
      <sheetName val="спорт  (3)"/>
      <sheetName val="соц. защита (3)"/>
      <sheetName val="доступная среда  (2)"/>
      <sheetName val="Безопасность"/>
      <sheetName val="сельс.х-во 2017"/>
      <sheetName val="экология 2017"/>
      <sheetName val="предпринимательство 2017"/>
      <sheetName val="потреб.рынок 2017"/>
      <sheetName val="СМИ"/>
      <sheetName val="Информ.ресурсы"/>
      <sheetName val="МФЦ"/>
      <sheetName val="Муниципальное управление"/>
      <sheetName val="ЖКХ"/>
      <sheetName val="Жилище"/>
      <sheetName val="Благоустройство"/>
      <sheetName val="Дороги"/>
      <sheetName val="Энергосбережение"/>
      <sheetName val="Архитектура"/>
    </sheetNames>
    <sheetDataSet>
      <sheetData sheetId="0">
        <row r="5">
          <cell r="E5">
            <v>304459.90000000002</v>
          </cell>
        </row>
        <row r="10">
          <cell r="E10">
            <v>1353744</v>
          </cell>
          <cell r="F10">
            <v>90046.16</v>
          </cell>
          <cell r="G10">
            <v>454000</v>
          </cell>
        </row>
        <row r="13">
          <cell r="E13">
            <v>2115684.36</v>
          </cell>
          <cell r="F13">
            <v>255420.61999999997</v>
          </cell>
          <cell r="G13">
            <v>2042240</v>
          </cell>
        </row>
        <row r="16">
          <cell r="E16">
            <v>2353</v>
          </cell>
          <cell r="F16">
            <v>299458.16000000003</v>
          </cell>
          <cell r="G16">
            <v>0</v>
          </cell>
        </row>
        <row r="19">
          <cell r="E19">
            <v>2210</v>
          </cell>
          <cell r="F19">
            <v>983676.20000000007</v>
          </cell>
          <cell r="G19">
            <v>0</v>
          </cell>
        </row>
        <row r="25">
          <cell r="E25">
            <v>114.38</v>
          </cell>
          <cell r="F25">
            <v>17565.800000000003</v>
          </cell>
        </row>
        <row r="28">
          <cell r="E28">
            <v>808.71</v>
          </cell>
          <cell r="F28">
            <v>79442.459999999992</v>
          </cell>
        </row>
        <row r="31">
          <cell r="D31">
            <v>4500</v>
          </cell>
          <cell r="E31">
            <v>3678.7200000000003</v>
          </cell>
          <cell r="F31">
            <v>365595.80000000005</v>
          </cell>
        </row>
        <row r="37">
          <cell r="E37">
            <v>700</v>
          </cell>
          <cell r="F37">
            <v>99341.450000000012</v>
          </cell>
        </row>
      </sheetData>
      <sheetData sheetId="1"/>
      <sheetData sheetId="2"/>
      <sheetData sheetId="3"/>
      <sheetData sheetId="4"/>
      <sheetData sheetId="5">
        <row r="59">
          <cell r="F59">
            <v>64551.1</v>
          </cell>
        </row>
      </sheetData>
      <sheetData sheetId="6">
        <row r="63">
          <cell r="F63">
            <v>567888.1</v>
          </cell>
          <cell r="G63">
            <v>70000</v>
          </cell>
        </row>
      </sheetData>
      <sheetData sheetId="7">
        <row r="80">
          <cell r="F80">
            <v>53150.65</v>
          </cell>
          <cell r="G80">
            <v>1228.7</v>
          </cell>
        </row>
      </sheetData>
      <sheetData sheetId="8">
        <row r="103">
          <cell r="F103">
            <v>11352.730000000001</v>
          </cell>
          <cell r="G103">
            <v>70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сводная "/>
      <sheetName val="здрав "/>
      <sheetName val="образование"/>
      <sheetName val="культура 1 квартал 2018 г."/>
      <sheetName val="молодежка 1 квартал 2019"/>
      <sheetName val="1спорт "/>
      <sheetName val="соцзащита 1-й кварт."/>
      <sheetName val="доступная "/>
      <sheetName val="Безопасность"/>
      <sheetName val="объекты соц.инф."/>
      <sheetName val="сел.х-во"/>
      <sheetName val="экология"/>
      <sheetName val="предприн."/>
      <sheetName val="потреб.рынок"/>
      <sheetName val="СМИ"/>
      <sheetName val="Информ.ресурсы"/>
      <sheetName val="МФЦ"/>
      <sheetName val="Муниципальное управление"/>
      <sheetName val="Разв. Инженерн. инфр"/>
      <sheetName val="Жилище"/>
      <sheetName val="Формирование  гор.среды"/>
      <sheetName val="ДМХ"/>
      <sheetName val="Архитектура"/>
      <sheetName val="строительство"/>
    </sheetNames>
    <sheetDataSet>
      <sheetData sheetId="0"/>
      <sheetData sheetId="1"/>
      <sheetData sheetId="2"/>
      <sheetData sheetId="3">
        <row r="61">
          <cell r="E61">
            <v>0</v>
          </cell>
        </row>
      </sheetData>
      <sheetData sheetId="4">
        <row r="81">
          <cell r="E81">
            <v>0</v>
          </cell>
        </row>
        <row r="90">
          <cell r="E90">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сводная "/>
      <sheetName val="здрав "/>
      <sheetName val="культура "/>
      <sheetName val="образование "/>
      <sheetName val="соцзащита "/>
      <sheetName val="спорт "/>
      <sheetName val="сел.х-во"/>
      <sheetName val="экология"/>
      <sheetName val="Безопасность"/>
      <sheetName val="Жилище"/>
      <sheetName val="РИИиЭ (2)"/>
      <sheetName val="Предпринимательство"/>
      <sheetName val="Упр.имущ.и фин."/>
      <sheetName val="Разв.инст.гражд.общ."/>
      <sheetName val="ДТК (2)"/>
      <sheetName val="ДТК"/>
      <sheetName val="Цифр.мун.обр."/>
      <sheetName val="Архитектура"/>
      <sheetName val="ФСКГС"/>
      <sheetName val="строительство "/>
      <sheetName val="объекты "/>
      <sheetName val="Переселение"/>
    </sheetNames>
    <sheetDataSet>
      <sheetData sheetId="0" refreshError="1"/>
      <sheetData sheetId="1"/>
      <sheetData sheetId="2">
        <row r="20">
          <cell r="D20">
            <v>4860</v>
          </cell>
        </row>
      </sheetData>
      <sheetData sheetId="3">
        <row r="18">
          <cell r="D18">
            <v>26119.8</v>
          </cell>
        </row>
      </sheetData>
      <sheetData sheetId="4">
        <row r="34">
          <cell r="D34">
            <v>9253.48</v>
          </cell>
        </row>
      </sheetData>
      <sheetData sheetId="5">
        <row r="37">
          <cell r="D37">
            <v>133025.70000000001</v>
          </cell>
        </row>
      </sheetData>
      <sheetData sheetId="6">
        <row r="28">
          <cell r="D28">
            <v>255736</v>
          </cell>
        </row>
      </sheetData>
      <sheetData sheetId="7">
        <row r="15">
          <cell r="D15">
            <v>3956</v>
          </cell>
        </row>
      </sheetData>
      <sheetData sheetId="8">
        <row r="17">
          <cell r="D17">
            <v>66091.8</v>
          </cell>
        </row>
      </sheetData>
      <sheetData sheetId="9">
        <row r="70">
          <cell r="D70">
            <v>2399</v>
          </cell>
        </row>
      </sheetData>
      <sheetData sheetId="10">
        <row r="17">
          <cell r="D17">
            <v>3793</v>
          </cell>
        </row>
      </sheetData>
      <sheetData sheetId="11">
        <row r="13">
          <cell r="D13">
            <v>220</v>
          </cell>
        </row>
      </sheetData>
      <sheetData sheetId="12">
        <row r="46">
          <cell r="D46">
            <v>5890</v>
          </cell>
        </row>
      </sheetData>
      <sheetData sheetId="13">
        <row r="20">
          <cell r="D20">
            <v>15290</v>
          </cell>
        </row>
        <row r="52">
          <cell r="H52">
            <v>0</v>
          </cell>
        </row>
      </sheetData>
      <sheetData sheetId="14">
        <row r="33">
          <cell r="D33">
            <v>91628.299999999988</v>
          </cell>
        </row>
      </sheetData>
      <sheetData sheetId="15" refreshError="1"/>
      <sheetData sheetId="16">
        <row r="24">
          <cell r="D24">
            <v>38629</v>
          </cell>
        </row>
      </sheetData>
      <sheetData sheetId="17">
        <row r="36">
          <cell r="D36">
            <v>6998</v>
          </cell>
        </row>
      </sheetData>
      <sheetData sheetId="18">
        <row r="25">
          <cell r="D25">
            <v>2845</v>
          </cell>
        </row>
      </sheetData>
      <sheetData sheetId="19">
        <row r="31">
          <cell r="D31">
            <v>128878.8</v>
          </cell>
        </row>
      </sheetData>
      <sheetData sheetId="20">
        <row r="33">
          <cell r="D33">
            <v>1562905.3</v>
          </cell>
        </row>
      </sheetData>
      <sheetData sheetId="21" refreshError="1"/>
      <sheetData sheetId="22">
        <row r="48">
          <cell r="D48">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108"/>
  <sheetViews>
    <sheetView zoomScale="62" zoomScaleNormal="62" zoomScalePageLayoutView="40" workbookViewId="0">
      <pane ySplit="4" topLeftCell="A5" activePane="bottomLeft" state="frozen"/>
      <selection pane="bottomLeft" activeCell="M24" sqref="M24"/>
    </sheetView>
  </sheetViews>
  <sheetFormatPr defaultColWidth="17" defaultRowHeight="18" x14ac:dyDescent="0.25"/>
  <cols>
    <col min="1" max="1" width="10.85546875" style="22" customWidth="1"/>
    <col min="2" max="2" width="112.7109375" style="47" customWidth="1"/>
    <col min="3" max="3" width="21.5703125" style="392" customWidth="1"/>
    <col min="4" max="4" width="18.140625" style="395" hidden="1" customWidth="1"/>
    <col min="5" max="5" width="15.28515625" style="394" hidden="1" customWidth="1"/>
    <col min="6" max="6" width="17" style="394" hidden="1" customWidth="1"/>
    <col min="7" max="7" width="18" style="394" hidden="1" customWidth="1"/>
    <col min="8" max="8" width="16.28515625" style="394" hidden="1" customWidth="1"/>
    <col min="9" max="9" width="18.140625" style="2" hidden="1" customWidth="1"/>
    <col min="10" max="10" width="8.140625" style="2" hidden="1" customWidth="1"/>
    <col min="11" max="11" width="5" style="2" hidden="1" customWidth="1"/>
    <col min="12" max="12" width="21.85546875" style="2" bestFit="1" customWidth="1"/>
    <col min="13" max="14" width="19.85546875" style="394" bestFit="1" customWidth="1"/>
    <col min="15" max="256" width="17" style="394"/>
    <col min="257" max="257" width="10.85546875" style="394" customWidth="1"/>
    <col min="258" max="258" width="112.7109375" style="394" customWidth="1"/>
    <col min="259" max="259" width="24.42578125" style="394" customWidth="1"/>
    <col min="260" max="267" width="0" style="394" hidden="1" customWidth="1"/>
    <col min="268" max="268" width="21.85546875" style="394" bestFit="1" customWidth="1"/>
    <col min="269" max="270" width="19.85546875" style="394" bestFit="1" customWidth="1"/>
    <col min="271" max="512" width="17" style="394"/>
    <col min="513" max="513" width="10.85546875" style="394" customWidth="1"/>
    <col min="514" max="514" width="112.7109375" style="394" customWidth="1"/>
    <col min="515" max="515" width="24.42578125" style="394" customWidth="1"/>
    <col min="516" max="523" width="0" style="394" hidden="1" customWidth="1"/>
    <col min="524" max="524" width="21.85546875" style="394" bestFit="1" customWidth="1"/>
    <col min="525" max="526" width="19.85546875" style="394" bestFit="1" customWidth="1"/>
    <col min="527" max="768" width="17" style="394"/>
    <col min="769" max="769" width="10.85546875" style="394" customWidth="1"/>
    <col min="770" max="770" width="112.7109375" style="394" customWidth="1"/>
    <col min="771" max="771" width="24.42578125" style="394" customWidth="1"/>
    <col min="772" max="779" width="0" style="394" hidden="1" customWidth="1"/>
    <col min="780" max="780" width="21.85546875" style="394" bestFit="1" customWidth="1"/>
    <col min="781" max="782" width="19.85546875" style="394" bestFit="1" customWidth="1"/>
    <col min="783" max="1024" width="17" style="394"/>
    <col min="1025" max="1025" width="10.85546875" style="394" customWidth="1"/>
    <col min="1026" max="1026" width="112.7109375" style="394" customWidth="1"/>
    <col min="1027" max="1027" width="24.42578125" style="394" customWidth="1"/>
    <col min="1028" max="1035" width="0" style="394" hidden="1" customWidth="1"/>
    <col min="1036" max="1036" width="21.85546875" style="394" bestFit="1" customWidth="1"/>
    <col min="1037" max="1038" width="19.85546875" style="394" bestFit="1" customWidth="1"/>
    <col min="1039" max="1280" width="17" style="394"/>
    <col min="1281" max="1281" width="10.85546875" style="394" customWidth="1"/>
    <col min="1282" max="1282" width="112.7109375" style="394" customWidth="1"/>
    <col min="1283" max="1283" width="24.42578125" style="394" customWidth="1"/>
    <col min="1284" max="1291" width="0" style="394" hidden="1" customWidth="1"/>
    <col min="1292" max="1292" width="21.85546875" style="394" bestFit="1" customWidth="1"/>
    <col min="1293" max="1294" width="19.85546875" style="394" bestFit="1" customWidth="1"/>
    <col min="1295" max="1536" width="17" style="394"/>
    <col min="1537" max="1537" width="10.85546875" style="394" customWidth="1"/>
    <col min="1538" max="1538" width="112.7109375" style="394" customWidth="1"/>
    <col min="1539" max="1539" width="24.42578125" style="394" customWidth="1"/>
    <col min="1540" max="1547" width="0" style="394" hidden="1" customWidth="1"/>
    <col min="1548" max="1548" width="21.85546875" style="394" bestFit="1" customWidth="1"/>
    <col min="1549" max="1550" width="19.85546875" style="394" bestFit="1" customWidth="1"/>
    <col min="1551" max="1792" width="17" style="394"/>
    <col min="1793" max="1793" width="10.85546875" style="394" customWidth="1"/>
    <col min="1794" max="1794" width="112.7109375" style="394" customWidth="1"/>
    <col min="1795" max="1795" width="24.42578125" style="394" customWidth="1"/>
    <col min="1796" max="1803" width="0" style="394" hidden="1" customWidth="1"/>
    <col min="1804" max="1804" width="21.85546875" style="394" bestFit="1" customWidth="1"/>
    <col min="1805" max="1806" width="19.85546875" style="394" bestFit="1" customWidth="1"/>
    <col min="1807" max="2048" width="17" style="394"/>
    <col min="2049" max="2049" width="10.85546875" style="394" customWidth="1"/>
    <col min="2050" max="2050" width="112.7109375" style="394" customWidth="1"/>
    <col min="2051" max="2051" width="24.42578125" style="394" customWidth="1"/>
    <col min="2052" max="2059" width="0" style="394" hidden="1" customWidth="1"/>
    <col min="2060" max="2060" width="21.85546875" style="394" bestFit="1" customWidth="1"/>
    <col min="2061" max="2062" width="19.85546875" style="394" bestFit="1" customWidth="1"/>
    <col min="2063" max="2304" width="17" style="394"/>
    <col min="2305" max="2305" width="10.85546875" style="394" customWidth="1"/>
    <col min="2306" max="2306" width="112.7109375" style="394" customWidth="1"/>
    <col min="2307" max="2307" width="24.42578125" style="394" customWidth="1"/>
    <col min="2308" max="2315" width="0" style="394" hidden="1" customWidth="1"/>
    <col min="2316" max="2316" width="21.85546875" style="394" bestFit="1" customWidth="1"/>
    <col min="2317" max="2318" width="19.85546875" style="394" bestFit="1" customWidth="1"/>
    <col min="2319" max="2560" width="17" style="394"/>
    <col min="2561" max="2561" width="10.85546875" style="394" customWidth="1"/>
    <col min="2562" max="2562" width="112.7109375" style="394" customWidth="1"/>
    <col min="2563" max="2563" width="24.42578125" style="394" customWidth="1"/>
    <col min="2564" max="2571" width="0" style="394" hidden="1" customWidth="1"/>
    <col min="2572" max="2572" width="21.85546875" style="394" bestFit="1" customWidth="1"/>
    <col min="2573" max="2574" width="19.85546875" style="394" bestFit="1" customWidth="1"/>
    <col min="2575" max="2816" width="17" style="394"/>
    <col min="2817" max="2817" width="10.85546875" style="394" customWidth="1"/>
    <col min="2818" max="2818" width="112.7109375" style="394" customWidth="1"/>
    <col min="2819" max="2819" width="24.42578125" style="394" customWidth="1"/>
    <col min="2820" max="2827" width="0" style="394" hidden="1" customWidth="1"/>
    <col min="2828" max="2828" width="21.85546875" style="394" bestFit="1" customWidth="1"/>
    <col min="2829" max="2830" width="19.85546875" style="394" bestFit="1" customWidth="1"/>
    <col min="2831" max="3072" width="17" style="394"/>
    <col min="3073" max="3073" width="10.85546875" style="394" customWidth="1"/>
    <col min="3074" max="3074" width="112.7109375" style="394" customWidth="1"/>
    <col min="3075" max="3075" width="24.42578125" style="394" customWidth="1"/>
    <col min="3076" max="3083" width="0" style="394" hidden="1" customWidth="1"/>
    <col min="3084" max="3084" width="21.85546875" style="394" bestFit="1" customWidth="1"/>
    <col min="3085" max="3086" width="19.85546875" style="394" bestFit="1" customWidth="1"/>
    <col min="3087" max="3328" width="17" style="394"/>
    <col min="3329" max="3329" width="10.85546875" style="394" customWidth="1"/>
    <col min="3330" max="3330" width="112.7109375" style="394" customWidth="1"/>
    <col min="3331" max="3331" width="24.42578125" style="394" customWidth="1"/>
    <col min="3332" max="3339" width="0" style="394" hidden="1" customWidth="1"/>
    <col min="3340" max="3340" width="21.85546875" style="394" bestFit="1" customWidth="1"/>
    <col min="3341" max="3342" width="19.85546875" style="394" bestFit="1" customWidth="1"/>
    <col min="3343" max="3584" width="17" style="394"/>
    <col min="3585" max="3585" width="10.85546875" style="394" customWidth="1"/>
    <col min="3586" max="3586" width="112.7109375" style="394" customWidth="1"/>
    <col min="3587" max="3587" width="24.42578125" style="394" customWidth="1"/>
    <col min="3588" max="3595" width="0" style="394" hidden="1" customWidth="1"/>
    <col min="3596" max="3596" width="21.85546875" style="394" bestFit="1" customWidth="1"/>
    <col min="3597" max="3598" width="19.85546875" style="394" bestFit="1" customWidth="1"/>
    <col min="3599" max="3840" width="17" style="394"/>
    <col min="3841" max="3841" width="10.85546875" style="394" customWidth="1"/>
    <col min="3842" max="3842" width="112.7109375" style="394" customWidth="1"/>
    <col min="3843" max="3843" width="24.42578125" style="394" customWidth="1"/>
    <col min="3844" max="3851" width="0" style="394" hidden="1" customWidth="1"/>
    <col min="3852" max="3852" width="21.85546875" style="394" bestFit="1" customWidth="1"/>
    <col min="3853" max="3854" width="19.85546875" style="394" bestFit="1" customWidth="1"/>
    <col min="3855" max="4096" width="17" style="394"/>
    <col min="4097" max="4097" width="10.85546875" style="394" customWidth="1"/>
    <col min="4098" max="4098" width="112.7109375" style="394" customWidth="1"/>
    <col min="4099" max="4099" width="24.42578125" style="394" customWidth="1"/>
    <col min="4100" max="4107" width="0" style="394" hidden="1" customWidth="1"/>
    <col min="4108" max="4108" width="21.85546875" style="394" bestFit="1" customWidth="1"/>
    <col min="4109" max="4110" width="19.85546875" style="394" bestFit="1" customWidth="1"/>
    <col min="4111" max="4352" width="17" style="394"/>
    <col min="4353" max="4353" width="10.85546875" style="394" customWidth="1"/>
    <col min="4354" max="4354" width="112.7109375" style="394" customWidth="1"/>
    <col min="4355" max="4355" width="24.42578125" style="394" customWidth="1"/>
    <col min="4356" max="4363" width="0" style="394" hidden="1" customWidth="1"/>
    <col min="4364" max="4364" width="21.85546875" style="394" bestFit="1" customWidth="1"/>
    <col min="4365" max="4366" width="19.85546875" style="394" bestFit="1" customWidth="1"/>
    <col min="4367" max="4608" width="17" style="394"/>
    <col min="4609" max="4609" width="10.85546875" style="394" customWidth="1"/>
    <col min="4610" max="4610" width="112.7109375" style="394" customWidth="1"/>
    <col min="4611" max="4611" width="24.42578125" style="394" customWidth="1"/>
    <col min="4612" max="4619" width="0" style="394" hidden="1" customWidth="1"/>
    <col min="4620" max="4620" width="21.85546875" style="394" bestFit="1" customWidth="1"/>
    <col min="4621" max="4622" width="19.85546875" style="394" bestFit="1" customWidth="1"/>
    <col min="4623" max="4864" width="17" style="394"/>
    <col min="4865" max="4865" width="10.85546875" style="394" customWidth="1"/>
    <col min="4866" max="4866" width="112.7109375" style="394" customWidth="1"/>
    <col min="4867" max="4867" width="24.42578125" style="394" customWidth="1"/>
    <col min="4868" max="4875" width="0" style="394" hidden="1" customWidth="1"/>
    <col min="4876" max="4876" width="21.85546875" style="394" bestFit="1" customWidth="1"/>
    <col min="4877" max="4878" width="19.85546875" style="394" bestFit="1" customWidth="1"/>
    <col min="4879" max="5120" width="17" style="394"/>
    <col min="5121" max="5121" width="10.85546875" style="394" customWidth="1"/>
    <col min="5122" max="5122" width="112.7109375" style="394" customWidth="1"/>
    <col min="5123" max="5123" width="24.42578125" style="394" customWidth="1"/>
    <col min="5124" max="5131" width="0" style="394" hidden="1" customWidth="1"/>
    <col min="5132" max="5132" width="21.85546875" style="394" bestFit="1" customWidth="1"/>
    <col min="5133" max="5134" width="19.85546875" style="394" bestFit="1" customWidth="1"/>
    <col min="5135" max="5376" width="17" style="394"/>
    <col min="5377" max="5377" width="10.85546875" style="394" customWidth="1"/>
    <col min="5378" max="5378" width="112.7109375" style="394" customWidth="1"/>
    <col min="5379" max="5379" width="24.42578125" style="394" customWidth="1"/>
    <col min="5380" max="5387" width="0" style="394" hidden="1" customWidth="1"/>
    <col min="5388" max="5388" width="21.85546875" style="394" bestFit="1" customWidth="1"/>
    <col min="5389" max="5390" width="19.85546875" style="394" bestFit="1" customWidth="1"/>
    <col min="5391" max="5632" width="17" style="394"/>
    <col min="5633" max="5633" width="10.85546875" style="394" customWidth="1"/>
    <col min="5634" max="5634" width="112.7109375" style="394" customWidth="1"/>
    <col min="5635" max="5635" width="24.42578125" style="394" customWidth="1"/>
    <col min="5636" max="5643" width="0" style="394" hidden="1" customWidth="1"/>
    <col min="5644" max="5644" width="21.85546875" style="394" bestFit="1" customWidth="1"/>
    <col min="5645" max="5646" width="19.85546875" style="394" bestFit="1" customWidth="1"/>
    <col min="5647" max="5888" width="17" style="394"/>
    <col min="5889" max="5889" width="10.85546875" style="394" customWidth="1"/>
    <col min="5890" max="5890" width="112.7109375" style="394" customWidth="1"/>
    <col min="5891" max="5891" width="24.42578125" style="394" customWidth="1"/>
    <col min="5892" max="5899" width="0" style="394" hidden="1" customWidth="1"/>
    <col min="5900" max="5900" width="21.85546875" style="394" bestFit="1" customWidth="1"/>
    <col min="5901" max="5902" width="19.85546875" style="394" bestFit="1" customWidth="1"/>
    <col min="5903" max="6144" width="17" style="394"/>
    <col min="6145" max="6145" width="10.85546875" style="394" customWidth="1"/>
    <col min="6146" max="6146" width="112.7109375" style="394" customWidth="1"/>
    <col min="6147" max="6147" width="24.42578125" style="394" customWidth="1"/>
    <col min="6148" max="6155" width="0" style="394" hidden="1" customWidth="1"/>
    <col min="6156" max="6156" width="21.85546875" style="394" bestFit="1" customWidth="1"/>
    <col min="6157" max="6158" width="19.85546875" style="394" bestFit="1" customWidth="1"/>
    <col min="6159" max="6400" width="17" style="394"/>
    <col min="6401" max="6401" width="10.85546875" style="394" customWidth="1"/>
    <col min="6402" max="6402" width="112.7109375" style="394" customWidth="1"/>
    <col min="6403" max="6403" width="24.42578125" style="394" customWidth="1"/>
    <col min="6404" max="6411" width="0" style="394" hidden="1" customWidth="1"/>
    <col min="6412" max="6412" width="21.85546875" style="394" bestFit="1" customWidth="1"/>
    <col min="6413" max="6414" width="19.85546875" style="394" bestFit="1" customWidth="1"/>
    <col min="6415" max="6656" width="17" style="394"/>
    <col min="6657" max="6657" width="10.85546875" style="394" customWidth="1"/>
    <col min="6658" max="6658" width="112.7109375" style="394" customWidth="1"/>
    <col min="6659" max="6659" width="24.42578125" style="394" customWidth="1"/>
    <col min="6660" max="6667" width="0" style="394" hidden="1" customWidth="1"/>
    <col min="6668" max="6668" width="21.85546875" style="394" bestFit="1" customWidth="1"/>
    <col min="6669" max="6670" width="19.85546875" style="394" bestFit="1" customWidth="1"/>
    <col min="6671" max="6912" width="17" style="394"/>
    <col min="6913" max="6913" width="10.85546875" style="394" customWidth="1"/>
    <col min="6914" max="6914" width="112.7109375" style="394" customWidth="1"/>
    <col min="6915" max="6915" width="24.42578125" style="394" customWidth="1"/>
    <col min="6916" max="6923" width="0" style="394" hidden="1" customWidth="1"/>
    <col min="6924" max="6924" width="21.85546875" style="394" bestFit="1" customWidth="1"/>
    <col min="6925" max="6926" width="19.85546875" style="394" bestFit="1" customWidth="1"/>
    <col min="6927" max="7168" width="17" style="394"/>
    <col min="7169" max="7169" width="10.85546875" style="394" customWidth="1"/>
    <col min="7170" max="7170" width="112.7109375" style="394" customWidth="1"/>
    <col min="7171" max="7171" width="24.42578125" style="394" customWidth="1"/>
    <col min="7172" max="7179" width="0" style="394" hidden="1" customWidth="1"/>
    <col min="7180" max="7180" width="21.85546875" style="394" bestFit="1" customWidth="1"/>
    <col min="7181" max="7182" width="19.85546875" style="394" bestFit="1" customWidth="1"/>
    <col min="7183" max="7424" width="17" style="394"/>
    <col min="7425" max="7425" width="10.85546875" style="394" customWidth="1"/>
    <col min="7426" max="7426" width="112.7109375" style="394" customWidth="1"/>
    <col min="7427" max="7427" width="24.42578125" style="394" customWidth="1"/>
    <col min="7428" max="7435" width="0" style="394" hidden="1" customWidth="1"/>
    <col min="7436" max="7436" width="21.85546875" style="394" bestFit="1" customWidth="1"/>
    <col min="7437" max="7438" width="19.85546875" style="394" bestFit="1" customWidth="1"/>
    <col min="7439" max="7680" width="17" style="394"/>
    <col min="7681" max="7681" width="10.85546875" style="394" customWidth="1"/>
    <col min="7682" max="7682" width="112.7109375" style="394" customWidth="1"/>
    <col min="7683" max="7683" width="24.42578125" style="394" customWidth="1"/>
    <col min="7684" max="7691" width="0" style="394" hidden="1" customWidth="1"/>
    <col min="7692" max="7692" width="21.85546875" style="394" bestFit="1" customWidth="1"/>
    <col min="7693" max="7694" width="19.85546875" style="394" bestFit="1" customWidth="1"/>
    <col min="7695" max="7936" width="17" style="394"/>
    <col min="7937" max="7937" width="10.85546875" style="394" customWidth="1"/>
    <col min="7938" max="7938" width="112.7109375" style="394" customWidth="1"/>
    <col min="7939" max="7939" width="24.42578125" style="394" customWidth="1"/>
    <col min="7940" max="7947" width="0" style="394" hidden="1" customWidth="1"/>
    <col min="7948" max="7948" width="21.85546875" style="394" bestFit="1" customWidth="1"/>
    <col min="7949" max="7950" width="19.85546875" style="394" bestFit="1" customWidth="1"/>
    <col min="7951" max="8192" width="17" style="394"/>
    <col min="8193" max="8193" width="10.85546875" style="394" customWidth="1"/>
    <col min="8194" max="8194" width="112.7109375" style="394" customWidth="1"/>
    <col min="8195" max="8195" width="24.42578125" style="394" customWidth="1"/>
    <col min="8196" max="8203" width="0" style="394" hidden="1" customWidth="1"/>
    <col min="8204" max="8204" width="21.85546875" style="394" bestFit="1" customWidth="1"/>
    <col min="8205" max="8206" width="19.85546875" style="394" bestFit="1" customWidth="1"/>
    <col min="8207" max="8448" width="17" style="394"/>
    <col min="8449" max="8449" width="10.85546875" style="394" customWidth="1"/>
    <col min="8450" max="8450" width="112.7109375" style="394" customWidth="1"/>
    <col min="8451" max="8451" width="24.42578125" style="394" customWidth="1"/>
    <col min="8452" max="8459" width="0" style="394" hidden="1" customWidth="1"/>
    <col min="8460" max="8460" width="21.85546875" style="394" bestFit="1" customWidth="1"/>
    <col min="8461" max="8462" width="19.85546875" style="394" bestFit="1" customWidth="1"/>
    <col min="8463" max="8704" width="17" style="394"/>
    <col min="8705" max="8705" width="10.85546875" style="394" customWidth="1"/>
    <col min="8706" max="8706" width="112.7109375" style="394" customWidth="1"/>
    <col min="8707" max="8707" width="24.42578125" style="394" customWidth="1"/>
    <col min="8708" max="8715" width="0" style="394" hidden="1" customWidth="1"/>
    <col min="8716" max="8716" width="21.85546875" style="394" bestFit="1" customWidth="1"/>
    <col min="8717" max="8718" width="19.85546875" style="394" bestFit="1" customWidth="1"/>
    <col min="8719" max="8960" width="17" style="394"/>
    <col min="8961" max="8961" width="10.85546875" style="394" customWidth="1"/>
    <col min="8962" max="8962" width="112.7109375" style="394" customWidth="1"/>
    <col min="8963" max="8963" width="24.42578125" style="394" customWidth="1"/>
    <col min="8964" max="8971" width="0" style="394" hidden="1" customWidth="1"/>
    <col min="8972" max="8972" width="21.85546875" style="394" bestFit="1" customWidth="1"/>
    <col min="8973" max="8974" width="19.85546875" style="394" bestFit="1" customWidth="1"/>
    <col min="8975" max="9216" width="17" style="394"/>
    <col min="9217" max="9217" width="10.85546875" style="394" customWidth="1"/>
    <col min="9218" max="9218" width="112.7109375" style="394" customWidth="1"/>
    <col min="9219" max="9219" width="24.42578125" style="394" customWidth="1"/>
    <col min="9220" max="9227" width="0" style="394" hidden="1" customWidth="1"/>
    <col min="9228" max="9228" width="21.85546875" style="394" bestFit="1" customWidth="1"/>
    <col min="9229" max="9230" width="19.85546875" style="394" bestFit="1" customWidth="1"/>
    <col min="9231" max="9472" width="17" style="394"/>
    <col min="9473" max="9473" width="10.85546875" style="394" customWidth="1"/>
    <col min="9474" max="9474" width="112.7109375" style="394" customWidth="1"/>
    <col min="9475" max="9475" width="24.42578125" style="394" customWidth="1"/>
    <col min="9476" max="9483" width="0" style="394" hidden="1" customWidth="1"/>
    <col min="9484" max="9484" width="21.85546875" style="394" bestFit="1" customWidth="1"/>
    <col min="9485" max="9486" width="19.85546875" style="394" bestFit="1" customWidth="1"/>
    <col min="9487" max="9728" width="17" style="394"/>
    <col min="9729" max="9729" width="10.85546875" style="394" customWidth="1"/>
    <col min="9730" max="9730" width="112.7109375" style="394" customWidth="1"/>
    <col min="9731" max="9731" width="24.42578125" style="394" customWidth="1"/>
    <col min="9732" max="9739" width="0" style="394" hidden="1" customWidth="1"/>
    <col min="9740" max="9740" width="21.85546875" style="394" bestFit="1" customWidth="1"/>
    <col min="9741" max="9742" width="19.85546875" style="394" bestFit="1" customWidth="1"/>
    <col min="9743" max="9984" width="17" style="394"/>
    <col min="9985" max="9985" width="10.85546875" style="394" customWidth="1"/>
    <col min="9986" max="9986" width="112.7109375" style="394" customWidth="1"/>
    <col min="9987" max="9987" width="24.42578125" style="394" customWidth="1"/>
    <col min="9988" max="9995" width="0" style="394" hidden="1" customWidth="1"/>
    <col min="9996" max="9996" width="21.85546875" style="394" bestFit="1" customWidth="1"/>
    <col min="9997" max="9998" width="19.85546875" style="394" bestFit="1" customWidth="1"/>
    <col min="9999" max="10240" width="17" style="394"/>
    <col min="10241" max="10241" width="10.85546875" style="394" customWidth="1"/>
    <col min="10242" max="10242" width="112.7109375" style="394" customWidth="1"/>
    <col min="10243" max="10243" width="24.42578125" style="394" customWidth="1"/>
    <col min="10244" max="10251" width="0" style="394" hidden="1" customWidth="1"/>
    <col min="10252" max="10252" width="21.85546875" style="394" bestFit="1" customWidth="1"/>
    <col min="10253" max="10254" width="19.85546875" style="394" bestFit="1" customWidth="1"/>
    <col min="10255" max="10496" width="17" style="394"/>
    <col min="10497" max="10497" width="10.85546875" style="394" customWidth="1"/>
    <col min="10498" max="10498" width="112.7109375" style="394" customWidth="1"/>
    <col min="10499" max="10499" width="24.42578125" style="394" customWidth="1"/>
    <col min="10500" max="10507" width="0" style="394" hidden="1" customWidth="1"/>
    <col min="10508" max="10508" width="21.85546875" style="394" bestFit="1" customWidth="1"/>
    <col min="10509" max="10510" width="19.85546875" style="394" bestFit="1" customWidth="1"/>
    <col min="10511" max="10752" width="17" style="394"/>
    <col min="10753" max="10753" width="10.85546875" style="394" customWidth="1"/>
    <col min="10754" max="10754" width="112.7109375" style="394" customWidth="1"/>
    <col min="10755" max="10755" width="24.42578125" style="394" customWidth="1"/>
    <col min="10756" max="10763" width="0" style="394" hidden="1" customWidth="1"/>
    <col min="10764" max="10764" width="21.85546875" style="394" bestFit="1" customWidth="1"/>
    <col min="10765" max="10766" width="19.85546875" style="394" bestFit="1" customWidth="1"/>
    <col min="10767" max="11008" width="17" style="394"/>
    <col min="11009" max="11009" width="10.85546875" style="394" customWidth="1"/>
    <col min="11010" max="11010" width="112.7109375" style="394" customWidth="1"/>
    <col min="11011" max="11011" width="24.42578125" style="394" customWidth="1"/>
    <col min="11012" max="11019" width="0" style="394" hidden="1" customWidth="1"/>
    <col min="11020" max="11020" width="21.85546875" style="394" bestFit="1" customWidth="1"/>
    <col min="11021" max="11022" width="19.85546875" style="394" bestFit="1" customWidth="1"/>
    <col min="11023" max="11264" width="17" style="394"/>
    <col min="11265" max="11265" width="10.85546875" style="394" customWidth="1"/>
    <col min="11266" max="11266" width="112.7109375" style="394" customWidth="1"/>
    <col min="11267" max="11267" width="24.42578125" style="394" customWidth="1"/>
    <col min="11268" max="11275" width="0" style="394" hidden="1" customWidth="1"/>
    <col min="11276" max="11276" width="21.85546875" style="394" bestFit="1" customWidth="1"/>
    <col min="11277" max="11278" width="19.85546875" style="394" bestFit="1" customWidth="1"/>
    <col min="11279" max="11520" width="17" style="394"/>
    <col min="11521" max="11521" width="10.85546875" style="394" customWidth="1"/>
    <col min="11522" max="11522" width="112.7109375" style="394" customWidth="1"/>
    <col min="11523" max="11523" width="24.42578125" style="394" customWidth="1"/>
    <col min="11524" max="11531" width="0" style="394" hidden="1" customWidth="1"/>
    <col min="11532" max="11532" width="21.85546875" style="394" bestFit="1" customWidth="1"/>
    <col min="11533" max="11534" width="19.85546875" style="394" bestFit="1" customWidth="1"/>
    <col min="11535" max="11776" width="17" style="394"/>
    <col min="11777" max="11777" width="10.85546875" style="394" customWidth="1"/>
    <col min="11778" max="11778" width="112.7109375" style="394" customWidth="1"/>
    <col min="11779" max="11779" width="24.42578125" style="394" customWidth="1"/>
    <col min="11780" max="11787" width="0" style="394" hidden="1" customWidth="1"/>
    <col min="11788" max="11788" width="21.85546875" style="394" bestFit="1" customWidth="1"/>
    <col min="11789" max="11790" width="19.85546875" style="394" bestFit="1" customWidth="1"/>
    <col min="11791" max="12032" width="17" style="394"/>
    <col min="12033" max="12033" width="10.85546875" style="394" customWidth="1"/>
    <col min="12034" max="12034" width="112.7109375" style="394" customWidth="1"/>
    <col min="12035" max="12035" width="24.42578125" style="394" customWidth="1"/>
    <col min="12036" max="12043" width="0" style="394" hidden="1" customWidth="1"/>
    <col min="12044" max="12044" width="21.85546875" style="394" bestFit="1" customWidth="1"/>
    <col min="12045" max="12046" width="19.85546875" style="394" bestFit="1" customWidth="1"/>
    <col min="12047" max="12288" width="17" style="394"/>
    <col min="12289" max="12289" width="10.85546875" style="394" customWidth="1"/>
    <col min="12290" max="12290" width="112.7109375" style="394" customWidth="1"/>
    <col min="12291" max="12291" width="24.42578125" style="394" customWidth="1"/>
    <col min="12292" max="12299" width="0" style="394" hidden="1" customWidth="1"/>
    <col min="12300" max="12300" width="21.85546875" style="394" bestFit="1" customWidth="1"/>
    <col min="12301" max="12302" width="19.85546875" style="394" bestFit="1" customWidth="1"/>
    <col min="12303" max="12544" width="17" style="394"/>
    <col min="12545" max="12545" width="10.85546875" style="394" customWidth="1"/>
    <col min="12546" max="12546" width="112.7109375" style="394" customWidth="1"/>
    <col min="12547" max="12547" width="24.42578125" style="394" customWidth="1"/>
    <col min="12548" max="12555" width="0" style="394" hidden="1" customWidth="1"/>
    <col min="12556" max="12556" width="21.85546875" style="394" bestFit="1" customWidth="1"/>
    <col min="12557" max="12558" width="19.85546875" style="394" bestFit="1" customWidth="1"/>
    <col min="12559" max="12800" width="17" style="394"/>
    <col min="12801" max="12801" width="10.85546875" style="394" customWidth="1"/>
    <col min="12802" max="12802" width="112.7109375" style="394" customWidth="1"/>
    <col min="12803" max="12803" width="24.42578125" style="394" customWidth="1"/>
    <col min="12804" max="12811" width="0" style="394" hidden="1" customWidth="1"/>
    <col min="12812" max="12812" width="21.85546875" style="394" bestFit="1" customWidth="1"/>
    <col min="12813" max="12814" width="19.85546875" style="394" bestFit="1" customWidth="1"/>
    <col min="12815" max="13056" width="17" style="394"/>
    <col min="13057" max="13057" width="10.85546875" style="394" customWidth="1"/>
    <col min="13058" max="13058" width="112.7109375" style="394" customWidth="1"/>
    <col min="13059" max="13059" width="24.42578125" style="394" customWidth="1"/>
    <col min="13060" max="13067" width="0" style="394" hidden="1" customWidth="1"/>
    <col min="13068" max="13068" width="21.85546875" style="394" bestFit="1" customWidth="1"/>
    <col min="13069" max="13070" width="19.85546875" style="394" bestFit="1" customWidth="1"/>
    <col min="13071" max="13312" width="17" style="394"/>
    <col min="13313" max="13313" width="10.85546875" style="394" customWidth="1"/>
    <col min="13314" max="13314" width="112.7109375" style="394" customWidth="1"/>
    <col min="13315" max="13315" width="24.42578125" style="394" customWidth="1"/>
    <col min="13316" max="13323" width="0" style="394" hidden="1" customWidth="1"/>
    <col min="13324" max="13324" width="21.85546875" style="394" bestFit="1" customWidth="1"/>
    <col min="13325" max="13326" width="19.85546875" style="394" bestFit="1" customWidth="1"/>
    <col min="13327" max="13568" width="17" style="394"/>
    <col min="13569" max="13569" width="10.85546875" style="394" customWidth="1"/>
    <col min="13570" max="13570" width="112.7109375" style="394" customWidth="1"/>
    <col min="13571" max="13571" width="24.42578125" style="394" customWidth="1"/>
    <col min="13572" max="13579" width="0" style="394" hidden="1" customWidth="1"/>
    <col min="13580" max="13580" width="21.85546875" style="394" bestFit="1" customWidth="1"/>
    <col min="13581" max="13582" width="19.85546875" style="394" bestFit="1" customWidth="1"/>
    <col min="13583" max="13824" width="17" style="394"/>
    <col min="13825" max="13825" width="10.85546875" style="394" customWidth="1"/>
    <col min="13826" max="13826" width="112.7109375" style="394" customWidth="1"/>
    <col min="13827" max="13827" width="24.42578125" style="394" customWidth="1"/>
    <col min="13828" max="13835" width="0" style="394" hidden="1" customWidth="1"/>
    <col min="13836" max="13836" width="21.85546875" style="394" bestFit="1" customWidth="1"/>
    <col min="13837" max="13838" width="19.85546875" style="394" bestFit="1" customWidth="1"/>
    <col min="13839" max="14080" width="17" style="394"/>
    <col min="14081" max="14081" width="10.85546875" style="394" customWidth="1"/>
    <col min="14082" max="14082" width="112.7109375" style="394" customWidth="1"/>
    <col min="14083" max="14083" width="24.42578125" style="394" customWidth="1"/>
    <col min="14084" max="14091" width="0" style="394" hidden="1" customWidth="1"/>
    <col min="14092" max="14092" width="21.85546875" style="394" bestFit="1" customWidth="1"/>
    <col min="14093" max="14094" width="19.85546875" style="394" bestFit="1" customWidth="1"/>
    <col min="14095" max="14336" width="17" style="394"/>
    <col min="14337" max="14337" width="10.85546875" style="394" customWidth="1"/>
    <col min="14338" max="14338" width="112.7109375" style="394" customWidth="1"/>
    <col min="14339" max="14339" width="24.42578125" style="394" customWidth="1"/>
    <col min="14340" max="14347" width="0" style="394" hidden="1" customWidth="1"/>
    <col min="14348" max="14348" width="21.85546875" style="394" bestFit="1" customWidth="1"/>
    <col min="14349" max="14350" width="19.85546875" style="394" bestFit="1" customWidth="1"/>
    <col min="14351" max="14592" width="17" style="394"/>
    <col min="14593" max="14593" width="10.85546875" style="394" customWidth="1"/>
    <col min="14594" max="14594" width="112.7109375" style="394" customWidth="1"/>
    <col min="14595" max="14595" width="24.42578125" style="394" customWidth="1"/>
    <col min="14596" max="14603" width="0" style="394" hidden="1" customWidth="1"/>
    <col min="14604" max="14604" width="21.85546875" style="394" bestFit="1" customWidth="1"/>
    <col min="14605" max="14606" width="19.85546875" style="394" bestFit="1" customWidth="1"/>
    <col min="14607" max="14848" width="17" style="394"/>
    <col min="14849" max="14849" width="10.85546875" style="394" customWidth="1"/>
    <col min="14850" max="14850" width="112.7109375" style="394" customWidth="1"/>
    <col min="14851" max="14851" width="24.42578125" style="394" customWidth="1"/>
    <col min="14852" max="14859" width="0" style="394" hidden="1" customWidth="1"/>
    <col min="14860" max="14860" width="21.85546875" style="394" bestFit="1" customWidth="1"/>
    <col min="14861" max="14862" width="19.85546875" style="394" bestFit="1" customWidth="1"/>
    <col min="14863" max="15104" width="17" style="394"/>
    <col min="15105" max="15105" width="10.85546875" style="394" customWidth="1"/>
    <col min="15106" max="15106" width="112.7109375" style="394" customWidth="1"/>
    <col min="15107" max="15107" width="24.42578125" style="394" customWidth="1"/>
    <col min="15108" max="15115" width="0" style="394" hidden="1" customWidth="1"/>
    <col min="15116" max="15116" width="21.85546875" style="394" bestFit="1" customWidth="1"/>
    <col min="15117" max="15118" width="19.85546875" style="394" bestFit="1" customWidth="1"/>
    <col min="15119" max="15360" width="17" style="394"/>
    <col min="15361" max="15361" width="10.85546875" style="394" customWidth="1"/>
    <col min="15362" max="15362" width="112.7109375" style="394" customWidth="1"/>
    <col min="15363" max="15363" width="24.42578125" style="394" customWidth="1"/>
    <col min="15364" max="15371" width="0" style="394" hidden="1" customWidth="1"/>
    <col min="15372" max="15372" width="21.85546875" style="394" bestFit="1" customWidth="1"/>
    <col min="15373" max="15374" width="19.85546875" style="394" bestFit="1" customWidth="1"/>
    <col min="15375" max="15616" width="17" style="394"/>
    <col min="15617" max="15617" width="10.85546875" style="394" customWidth="1"/>
    <col min="15618" max="15618" width="112.7109375" style="394" customWidth="1"/>
    <col min="15619" max="15619" width="24.42578125" style="394" customWidth="1"/>
    <col min="15620" max="15627" width="0" style="394" hidden="1" customWidth="1"/>
    <col min="15628" max="15628" width="21.85546875" style="394" bestFit="1" customWidth="1"/>
    <col min="15629" max="15630" width="19.85546875" style="394" bestFit="1" customWidth="1"/>
    <col min="15631" max="15872" width="17" style="394"/>
    <col min="15873" max="15873" width="10.85546875" style="394" customWidth="1"/>
    <col min="15874" max="15874" width="112.7109375" style="394" customWidth="1"/>
    <col min="15875" max="15875" width="24.42578125" style="394" customWidth="1"/>
    <col min="15876" max="15883" width="0" style="394" hidden="1" customWidth="1"/>
    <col min="15884" max="15884" width="21.85546875" style="394" bestFit="1" customWidth="1"/>
    <col min="15885" max="15886" width="19.85546875" style="394" bestFit="1" customWidth="1"/>
    <col min="15887" max="16128" width="17" style="394"/>
    <col min="16129" max="16129" width="10.85546875" style="394" customWidth="1"/>
    <col min="16130" max="16130" width="112.7109375" style="394" customWidth="1"/>
    <col min="16131" max="16131" width="24.42578125" style="394" customWidth="1"/>
    <col min="16132" max="16139" width="0" style="394" hidden="1" customWidth="1"/>
    <col min="16140" max="16140" width="21.85546875" style="394" bestFit="1" customWidth="1"/>
    <col min="16141" max="16142" width="19.85546875" style="394" bestFit="1" customWidth="1"/>
    <col min="16143" max="16384" width="17" style="394"/>
  </cols>
  <sheetData>
    <row r="1" spans="1:14" x14ac:dyDescent="0.25">
      <c r="D1" s="393"/>
    </row>
    <row r="2" spans="1:14" ht="18.75" x14ac:dyDescent="0.25">
      <c r="A2" s="1283" t="s">
        <v>885</v>
      </c>
      <c r="B2" s="1283"/>
      <c r="C2" s="1283"/>
      <c r="D2" s="393"/>
    </row>
    <row r="3" spans="1:14" s="395" customFormat="1" ht="16.5" customHeight="1" x14ac:dyDescent="0.25">
      <c r="A3" s="1284"/>
      <c r="B3" s="1284"/>
      <c r="C3" s="1284"/>
      <c r="D3" s="1284"/>
      <c r="E3" s="1284"/>
      <c r="F3" s="1284"/>
      <c r="G3" s="1284"/>
      <c r="H3" s="1284"/>
      <c r="I3" s="1284"/>
      <c r="J3" s="1284"/>
    </row>
    <row r="4" spans="1:14" s="22" customFormat="1" ht="30.75" customHeight="1" x14ac:dyDescent="0.25">
      <c r="A4" s="388" t="s">
        <v>1</v>
      </c>
      <c r="B4" s="388" t="s">
        <v>886</v>
      </c>
      <c r="C4" s="396" t="s">
        <v>887</v>
      </c>
      <c r="D4" s="1285" t="s">
        <v>82</v>
      </c>
      <c r="E4" s="1286"/>
      <c r="F4" s="1286"/>
      <c r="G4" s="1286"/>
      <c r="H4" s="1286"/>
      <c r="I4" s="1287" t="s">
        <v>888</v>
      </c>
      <c r="J4" s="1287"/>
      <c r="K4" s="96"/>
      <c r="L4" s="96"/>
    </row>
    <row r="5" spans="1:14" s="22" customFormat="1" ht="29.25" customHeight="1" x14ac:dyDescent="0.25">
      <c r="A5" s="388"/>
      <c r="B5" s="109" t="s">
        <v>889</v>
      </c>
      <c r="C5" s="390" t="s">
        <v>1478</v>
      </c>
      <c r="D5" s="397"/>
      <c r="E5" s="398"/>
      <c r="F5" s="398"/>
      <c r="G5" s="398"/>
      <c r="H5" s="398"/>
      <c r="I5" s="399"/>
      <c r="J5" s="399"/>
      <c r="K5" s="96"/>
      <c r="L5" s="96"/>
    </row>
    <row r="6" spans="1:14" s="395" customFormat="1" ht="24.75" customHeight="1" x14ac:dyDescent="0.25">
      <c r="A6" s="387" t="s">
        <v>9</v>
      </c>
      <c r="B6" s="110" t="s">
        <v>89</v>
      </c>
      <c r="C6" s="390" t="s">
        <v>1479</v>
      </c>
      <c r="D6" s="400">
        <f>E6+F6+G6+H6</f>
        <v>359459.9</v>
      </c>
      <c r="E6" s="401">
        <v>0</v>
      </c>
      <c r="F6" s="401">
        <f>'[1]сводная '!$E$5</f>
        <v>304459.90000000002</v>
      </c>
      <c r="G6" s="401">
        <v>55000</v>
      </c>
      <c r="H6" s="402">
        <v>0</v>
      </c>
      <c r="I6" s="400" t="e">
        <f>C6-D6</f>
        <v>#VALUE!</v>
      </c>
      <c r="J6" s="400" t="e">
        <f>#REF!-G6</f>
        <v>#REF!</v>
      </c>
      <c r="L6" s="403"/>
    </row>
    <row r="7" spans="1:14" s="395" customFormat="1" ht="41.25" customHeight="1" x14ac:dyDescent="0.25">
      <c r="A7" s="404" t="s">
        <v>10</v>
      </c>
      <c r="B7" s="111" t="s">
        <v>1188</v>
      </c>
      <c r="C7" s="404" t="s">
        <v>1348</v>
      </c>
      <c r="D7" s="400"/>
      <c r="E7" s="401"/>
      <c r="F7" s="401"/>
      <c r="G7" s="401"/>
      <c r="H7" s="402"/>
      <c r="I7" s="400"/>
      <c r="J7" s="400"/>
      <c r="L7" s="403"/>
    </row>
    <row r="8" spans="1:14" s="395" customFormat="1" ht="37.5" customHeight="1" x14ac:dyDescent="0.25">
      <c r="A8" s="404" t="s">
        <v>11</v>
      </c>
      <c r="B8" s="111" t="s">
        <v>71</v>
      </c>
      <c r="C8" s="404" t="s">
        <v>1480</v>
      </c>
      <c r="D8" s="400"/>
      <c r="E8" s="401"/>
      <c r="F8" s="401"/>
      <c r="G8" s="401"/>
      <c r="H8" s="402"/>
      <c r="I8" s="400"/>
      <c r="J8" s="400"/>
      <c r="L8" s="403"/>
    </row>
    <row r="9" spans="1:14" s="395" customFormat="1" ht="18.75" x14ac:dyDescent="0.25">
      <c r="A9" s="387" t="s">
        <v>12</v>
      </c>
      <c r="B9" s="110" t="s">
        <v>92</v>
      </c>
      <c r="C9" s="390" t="s">
        <v>1481</v>
      </c>
      <c r="D9" s="406" t="e">
        <f>E9+F9+G9+H9</f>
        <v>#REF!</v>
      </c>
      <c r="E9" s="407" t="e">
        <f>E10+E11+E12+#REF!+E14+#REF!</f>
        <v>#REF!</v>
      </c>
      <c r="F9" s="407" t="e">
        <f>F10+F11+F12+#REF!+F14+#REF!</f>
        <v>#REF!</v>
      </c>
      <c r="G9" s="407" t="e">
        <f>G10+G11+G12+#REF!+G14+#REF!</f>
        <v>#REF!</v>
      </c>
      <c r="H9" s="408" t="e">
        <f>H10+H11+H12+#REF!+H14+#REF!</f>
        <v>#REF!</v>
      </c>
      <c r="I9" s="400" t="e">
        <f>C9-D9</f>
        <v>#VALUE!</v>
      </c>
      <c r="J9" s="400" t="e">
        <f>#REF!-G9</f>
        <v>#REF!</v>
      </c>
      <c r="K9" s="403" t="e">
        <f>#REF!+#REF!</f>
        <v>#REF!</v>
      </c>
      <c r="L9" s="409"/>
    </row>
    <row r="10" spans="1:14" ht="43.5" customHeight="1" x14ac:dyDescent="0.25">
      <c r="A10" s="404" t="s">
        <v>49</v>
      </c>
      <c r="B10" s="112" t="s">
        <v>1505</v>
      </c>
      <c r="C10" s="410" t="s">
        <v>1482</v>
      </c>
      <c r="D10" s="411">
        <f>E10+F10+G10+H10</f>
        <v>17680.180000000004</v>
      </c>
      <c r="E10" s="412">
        <v>0</v>
      </c>
      <c r="F10" s="412">
        <f>'[1]сводная '!$E$25</f>
        <v>114.38</v>
      </c>
      <c r="G10" s="412">
        <f>'[1]сводная '!$F$25</f>
        <v>17565.800000000003</v>
      </c>
      <c r="H10" s="413">
        <v>0</v>
      </c>
      <c r="I10" s="400" t="e">
        <f>C10-D10</f>
        <v>#VALUE!</v>
      </c>
      <c r="J10" s="414" t="e">
        <f>#REF!-G10</f>
        <v>#REF!</v>
      </c>
    </row>
    <row r="11" spans="1:14" ht="18.75" x14ac:dyDescent="0.25">
      <c r="A11" s="404" t="s">
        <v>50</v>
      </c>
      <c r="B11" s="112" t="s">
        <v>835</v>
      </c>
      <c r="C11" s="410" t="s">
        <v>1483</v>
      </c>
      <c r="D11" s="406">
        <f>E11+F11+G11+H11</f>
        <v>80251.17</v>
      </c>
      <c r="E11" s="415">
        <v>0</v>
      </c>
      <c r="F11" s="415">
        <f>'[1]сводная '!$E$28</f>
        <v>808.71</v>
      </c>
      <c r="G11" s="415">
        <f>'[1]сводная '!$F$28</f>
        <v>79442.459999999992</v>
      </c>
      <c r="H11" s="416">
        <v>0</v>
      </c>
      <c r="I11" s="400" t="e">
        <f>C11-D11</f>
        <v>#VALUE!</v>
      </c>
      <c r="J11" s="414" t="e">
        <f>#REF!-G11</f>
        <v>#REF!</v>
      </c>
    </row>
    <row r="12" spans="1:14" ht="52.5" customHeight="1" x14ac:dyDescent="0.25">
      <c r="A12" s="404" t="s">
        <v>93</v>
      </c>
      <c r="B12" s="112" t="s">
        <v>1139</v>
      </c>
      <c r="C12" s="410" t="s">
        <v>1943</v>
      </c>
      <c r="D12" s="417">
        <f>E12+F12+G12+H12</f>
        <v>373774.52</v>
      </c>
      <c r="E12" s="418">
        <f>'[1]сводная '!$D$31</f>
        <v>4500</v>
      </c>
      <c r="F12" s="418">
        <f>'[1]сводная '!$E$31</f>
        <v>3678.7200000000003</v>
      </c>
      <c r="G12" s="418">
        <f>'[1]сводная '!$F$31</f>
        <v>365595.80000000005</v>
      </c>
      <c r="H12" s="419">
        <v>0</v>
      </c>
      <c r="I12" s="400" t="e">
        <f>C12-D12</f>
        <v>#VALUE!</v>
      </c>
      <c r="J12" s="414" t="e">
        <f>#REF!-G12</f>
        <v>#REF!</v>
      </c>
      <c r="N12" s="420"/>
    </row>
    <row r="13" spans="1:14" ht="63.75" customHeight="1" x14ac:dyDescent="0.25">
      <c r="A13" s="404" t="s">
        <v>94</v>
      </c>
      <c r="B13" s="112" t="s">
        <v>1134</v>
      </c>
      <c r="C13" s="410" t="s">
        <v>1484</v>
      </c>
      <c r="D13" s="417"/>
      <c r="E13" s="418"/>
      <c r="F13" s="418"/>
      <c r="G13" s="418"/>
      <c r="H13" s="419"/>
      <c r="I13" s="400"/>
      <c r="J13" s="414"/>
      <c r="N13" s="420"/>
    </row>
    <row r="14" spans="1:14" ht="18.75" x14ac:dyDescent="0.25">
      <c r="A14" s="404" t="s">
        <v>95</v>
      </c>
      <c r="B14" s="112" t="s">
        <v>1140</v>
      </c>
      <c r="C14" s="410" t="s">
        <v>1485</v>
      </c>
      <c r="D14" s="406">
        <f>E14+F14+G14+H14</f>
        <v>100041.45000000001</v>
      </c>
      <c r="E14" s="415">
        <v>0</v>
      </c>
      <c r="F14" s="415">
        <f>'[1]сводная '!$E$37</f>
        <v>700</v>
      </c>
      <c r="G14" s="415">
        <f>'[1]сводная '!$F$37</f>
        <v>99341.450000000012</v>
      </c>
      <c r="H14" s="416">
        <v>0</v>
      </c>
      <c r="I14" s="400">
        <f>C14-D14</f>
        <v>-100011.45000000001</v>
      </c>
      <c r="J14" s="414" t="e">
        <f>#REF!-G14</f>
        <v>#REF!</v>
      </c>
    </row>
    <row r="15" spans="1:14" ht="20.100000000000001" customHeight="1" x14ac:dyDescent="0.25">
      <c r="A15" s="404" t="s">
        <v>626</v>
      </c>
      <c r="B15" s="111" t="s">
        <v>28</v>
      </c>
      <c r="C15" s="410" t="s">
        <v>1944</v>
      </c>
      <c r="D15" s="406"/>
      <c r="E15" s="415"/>
      <c r="F15" s="415"/>
      <c r="G15" s="415"/>
      <c r="H15" s="416"/>
      <c r="I15" s="400"/>
      <c r="J15" s="414"/>
    </row>
    <row r="16" spans="1:14" ht="20.100000000000001" customHeight="1" x14ac:dyDescent="0.25">
      <c r="A16" s="404" t="s">
        <v>1148</v>
      </c>
      <c r="B16" s="111" t="s">
        <v>1346</v>
      </c>
      <c r="C16" s="410" t="s">
        <v>1486</v>
      </c>
      <c r="D16" s="406"/>
      <c r="E16" s="415"/>
      <c r="F16" s="415"/>
      <c r="G16" s="415"/>
      <c r="H16" s="416"/>
      <c r="I16" s="400"/>
      <c r="J16" s="414"/>
    </row>
    <row r="17" spans="1:13" s="395" customFormat="1" ht="29.25" customHeight="1" x14ac:dyDescent="0.25">
      <c r="A17" s="387" t="s">
        <v>14</v>
      </c>
      <c r="B17" s="110" t="s">
        <v>96</v>
      </c>
      <c r="C17" s="390" t="s">
        <v>1945</v>
      </c>
      <c r="D17" s="407">
        <f t="shared" ref="D17:D22" si="0">E17+F17+G17+H17</f>
        <v>7598832.5</v>
      </c>
      <c r="E17" s="400">
        <f>E18+E19+E20+E21</f>
        <v>0</v>
      </c>
      <c r="F17" s="400">
        <f>F18+F19+F20+F21</f>
        <v>3473991.36</v>
      </c>
      <c r="G17" s="400">
        <f>G18+G19+G20+G21</f>
        <v>1628601.1400000001</v>
      </c>
      <c r="H17" s="421">
        <f>H18+H19+H20+H21</f>
        <v>2496240</v>
      </c>
      <c r="I17" s="400" t="e">
        <f t="shared" ref="I17:I22" si="1">C17-D17</f>
        <v>#VALUE!</v>
      </c>
      <c r="J17" s="400" t="e">
        <f>#REF!-G17</f>
        <v>#REF!</v>
      </c>
      <c r="L17" s="409"/>
    </row>
    <row r="18" spans="1:13" s="395" customFormat="1" ht="18.75" x14ac:dyDescent="0.25">
      <c r="A18" s="404" t="s">
        <v>97</v>
      </c>
      <c r="B18" s="112" t="s">
        <v>216</v>
      </c>
      <c r="C18" s="404" t="s">
        <v>1487</v>
      </c>
      <c r="D18" s="406">
        <f t="shared" si="0"/>
        <v>1897790.16</v>
      </c>
      <c r="E18" s="422">
        <v>0</v>
      </c>
      <c r="F18" s="423">
        <f>'[1]сводная '!$E$10</f>
        <v>1353744</v>
      </c>
      <c r="G18" s="423">
        <f>'[1]сводная '!$F$10</f>
        <v>90046.16</v>
      </c>
      <c r="H18" s="424">
        <f>'[1]сводная '!$G$10</f>
        <v>454000</v>
      </c>
      <c r="I18" s="400" t="e">
        <f t="shared" si="1"/>
        <v>#VALUE!</v>
      </c>
      <c r="J18" s="414" t="e">
        <f>#REF!-G18</f>
        <v>#REF!</v>
      </c>
    </row>
    <row r="19" spans="1:13" s="395" customFormat="1" ht="18.75" x14ac:dyDescent="0.25">
      <c r="A19" s="404" t="s">
        <v>98</v>
      </c>
      <c r="B19" s="112" t="s">
        <v>227</v>
      </c>
      <c r="C19" s="404" t="s">
        <v>1488</v>
      </c>
      <c r="D19" s="406">
        <f t="shared" si="0"/>
        <v>4413344.9800000004</v>
      </c>
      <c r="E19" s="422">
        <v>0</v>
      </c>
      <c r="F19" s="414">
        <f>'[1]сводная '!$E$13</f>
        <v>2115684.36</v>
      </c>
      <c r="G19" s="414">
        <f>'[1]сводная '!$F$13</f>
        <v>255420.61999999997</v>
      </c>
      <c r="H19" s="424">
        <f>'[1]сводная '!$G$13</f>
        <v>2042240</v>
      </c>
      <c r="I19" s="400" t="e">
        <f t="shared" si="1"/>
        <v>#VALUE!</v>
      </c>
      <c r="J19" s="414" t="e">
        <f>#REF!-G19</f>
        <v>#REF!</v>
      </c>
    </row>
    <row r="20" spans="1:13" s="395" customFormat="1" ht="45" customHeight="1" x14ac:dyDescent="0.25">
      <c r="A20" s="404" t="s">
        <v>99</v>
      </c>
      <c r="B20" s="112" t="s">
        <v>1317</v>
      </c>
      <c r="C20" s="404" t="s">
        <v>1946</v>
      </c>
      <c r="D20" s="406">
        <f t="shared" si="0"/>
        <v>301811.16000000003</v>
      </c>
      <c r="E20" s="422">
        <v>0</v>
      </c>
      <c r="F20" s="414">
        <f>'[1]сводная '!$E$16</f>
        <v>2353</v>
      </c>
      <c r="G20" s="414">
        <f>'[1]сводная '!$F$16</f>
        <v>299458.16000000003</v>
      </c>
      <c r="H20" s="424">
        <f>'[1]сводная '!$G$16</f>
        <v>0</v>
      </c>
      <c r="I20" s="400" t="e">
        <f t="shared" si="1"/>
        <v>#VALUE!</v>
      </c>
      <c r="J20" s="414" t="e">
        <f>#REF!-G20</f>
        <v>#REF!</v>
      </c>
      <c r="K20" s="403" t="e">
        <f>#REF!+#REF!+#REF!</f>
        <v>#REF!</v>
      </c>
    </row>
    <row r="21" spans="1:13" s="395" customFormat="1" ht="25.5" customHeight="1" x14ac:dyDescent="0.25">
      <c r="A21" s="404" t="s">
        <v>100</v>
      </c>
      <c r="B21" s="112" t="s">
        <v>242</v>
      </c>
      <c r="C21" s="404" t="s">
        <v>1349</v>
      </c>
      <c r="D21" s="406">
        <f t="shared" si="0"/>
        <v>985886.20000000007</v>
      </c>
      <c r="E21" s="422">
        <v>0</v>
      </c>
      <c r="F21" s="414">
        <f>'[1]сводная '!$E$19</f>
        <v>2210</v>
      </c>
      <c r="G21" s="414">
        <f>'[1]сводная '!$F$19</f>
        <v>983676.20000000007</v>
      </c>
      <c r="H21" s="424">
        <f>'[1]сводная '!$G$19</f>
        <v>0</v>
      </c>
      <c r="I21" s="400" t="e">
        <f t="shared" si="1"/>
        <v>#VALUE!</v>
      </c>
      <c r="J21" s="414" t="e">
        <f>#REF!-G21</f>
        <v>#REF!</v>
      </c>
      <c r="K21" s="403" t="e">
        <f>#REF!+#REF!+#REF!+#REF!+#REF!+#REF!+#REF!</f>
        <v>#REF!</v>
      </c>
    </row>
    <row r="22" spans="1:13" s="395" customFormat="1" ht="25.5" customHeight="1" x14ac:dyDescent="0.25">
      <c r="A22" s="387" t="s">
        <v>101</v>
      </c>
      <c r="B22" s="109" t="s">
        <v>102</v>
      </c>
      <c r="C22" s="390" t="s">
        <v>1947</v>
      </c>
      <c r="D22" s="407">
        <f t="shared" si="0"/>
        <v>177143.35</v>
      </c>
      <c r="E22" s="426">
        <v>0</v>
      </c>
      <c r="F22" s="426">
        <v>122764</v>
      </c>
      <c r="G22" s="426">
        <f>'[1]соц. защита (3)'!$F$80</f>
        <v>53150.65</v>
      </c>
      <c r="H22" s="427">
        <f>'[1]соц. защита (3)'!$G$80</f>
        <v>1228.7</v>
      </c>
      <c r="I22" s="400" t="e">
        <f t="shared" si="1"/>
        <v>#VALUE!</v>
      </c>
      <c r="J22" s="400" t="e">
        <f>#REF!-G22</f>
        <v>#REF!</v>
      </c>
      <c r="L22" s="409"/>
    </row>
    <row r="23" spans="1:13" s="395" customFormat="1" ht="25.5" customHeight="1" x14ac:dyDescent="0.25">
      <c r="A23" s="404" t="s">
        <v>103</v>
      </c>
      <c r="B23" s="111" t="s">
        <v>294</v>
      </c>
      <c r="C23" s="404" t="s">
        <v>1948</v>
      </c>
      <c r="D23" s="407"/>
      <c r="E23" s="426"/>
      <c r="F23" s="426"/>
      <c r="G23" s="426"/>
      <c r="H23" s="427"/>
      <c r="I23" s="400"/>
      <c r="J23" s="400"/>
      <c r="L23" s="409"/>
    </row>
    <row r="24" spans="1:13" s="395" customFormat="1" ht="34.5" customHeight="1" x14ac:dyDescent="0.25">
      <c r="A24" s="404" t="s">
        <v>104</v>
      </c>
      <c r="B24" s="111" t="s">
        <v>301</v>
      </c>
      <c r="C24" s="404" t="s">
        <v>2057</v>
      </c>
      <c r="D24" s="407"/>
      <c r="E24" s="426"/>
      <c r="F24" s="426"/>
      <c r="G24" s="426"/>
      <c r="H24" s="427"/>
      <c r="I24" s="400"/>
      <c r="J24" s="400"/>
      <c r="L24" s="409"/>
      <c r="M24" s="395" t="s">
        <v>1235</v>
      </c>
    </row>
    <row r="25" spans="1:13" s="395" customFormat="1" ht="27.75" customHeight="1" x14ac:dyDescent="0.25">
      <c r="A25" s="404" t="s">
        <v>105</v>
      </c>
      <c r="B25" s="111" t="s">
        <v>309</v>
      </c>
      <c r="C25" s="404" t="s">
        <v>1949</v>
      </c>
      <c r="D25" s="407"/>
      <c r="E25" s="426"/>
      <c r="F25" s="426"/>
      <c r="G25" s="426"/>
      <c r="H25" s="427"/>
      <c r="I25" s="400"/>
      <c r="J25" s="400"/>
      <c r="L25" s="409"/>
    </row>
    <row r="26" spans="1:13" s="395" customFormat="1" ht="27.75" customHeight="1" x14ac:dyDescent="0.25">
      <c r="A26" s="404" t="s">
        <v>106</v>
      </c>
      <c r="B26" s="111" t="s">
        <v>242</v>
      </c>
      <c r="C26" s="404" t="s">
        <v>1950</v>
      </c>
      <c r="D26" s="532"/>
      <c r="E26" s="533"/>
      <c r="F26" s="533"/>
      <c r="G26" s="533"/>
      <c r="H26" s="533"/>
      <c r="I26" s="534"/>
      <c r="J26" s="534"/>
      <c r="L26" s="409"/>
    </row>
    <row r="27" spans="1:13" s="395" customFormat="1" ht="26.25" customHeight="1" x14ac:dyDescent="0.25">
      <c r="A27" s="404" t="s">
        <v>108</v>
      </c>
      <c r="B27" s="113" t="s">
        <v>311</v>
      </c>
      <c r="C27" s="404" t="s">
        <v>1951</v>
      </c>
      <c r="D27" s="428"/>
      <c r="E27" s="429"/>
      <c r="F27" s="429"/>
      <c r="G27" s="429"/>
      <c r="H27" s="429"/>
      <c r="I27" s="403"/>
      <c r="J27" s="403"/>
      <c r="L27" s="409"/>
    </row>
    <row r="28" spans="1:13" s="395" customFormat="1" ht="41.25" customHeight="1" x14ac:dyDescent="0.25">
      <c r="A28" s="404" t="s">
        <v>1149</v>
      </c>
      <c r="B28" s="111" t="s">
        <v>313</v>
      </c>
      <c r="C28" s="404" t="s">
        <v>1952</v>
      </c>
      <c r="D28" s="428"/>
      <c r="E28" s="429"/>
      <c r="F28" s="429"/>
      <c r="G28" s="429"/>
      <c r="H28" s="429"/>
      <c r="I28" s="403"/>
      <c r="J28" s="403"/>
      <c r="L28" s="409"/>
    </row>
    <row r="29" spans="1:13" s="395" customFormat="1" ht="20.25" customHeight="1" x14ac:dyDescent="0.25">
      <c r="A29" s="387" t="s">
        <v>109</v>
      </c>
      <c r="B29" s="110" t="s">
        <v>110</v>
      </c>
      <c r="C29" s="390" t="s">
        <v>1953</v>
      </c>
      <c r="D29" s="407">
        <f>E29+F29+G29+H29</f>
        <v>637888.1</v>
      </c>
      <c r="E29" s="426">
        <v>0</v>
      </c>
      <c r="F29" s="426">
        <v>0</v>
      </c>
      <c r="G29" s="430">
        <f>'[1]спорт  (3)'!$F$63</f>
        <v>567888.1</v>
      </c>
      <c r="H29" s="431">
        <f>'[1]спорт  (3)'!$G$63</f>
        <v>70000</v>
      </c>
      <c r="I29" s="400" t="e">
        <f>C29-D29</f>
        <v>#VALUE!</v>
      </c>
      <c r="J29" s="400" t="e">
        <f>#REF!-G29</f>
        <v>#REF!</v>
      </c>
      <c r="L29" s="409"/>
    </row>
    <row r="30" spans="1:13" s="395" customFormat="1" ht="20.100000000000001" customHeight="1" x14ac:dyDescent="0.25">
      <c r="A30" s="404" t="s">
        <v>111</v>
      </c>
      <c r="B30" s="432" t="s">
        <v>249</v>
      </c>
      <c r="C30" s="404" t="s">
        <v>1954</v>
      </c>
      <c r="D30" s="407"/>
      <c r="E30" s="426"/>
      <c r="F30" s="426"/>
      <c r="G30" s="430"/>
      <c r="H30" s="431"/>
      <c r="I30" s="400"/>
      <c r="J30" s="400"/>
      <c r="L30" s="409"/>
    </row>
    <row r="31" spans="1:13" s="395" customFormat="1" ht="20.100000000000001" customHeight="1" x14ac:dyDescent="0.25">
      <c r="A31" s="404" t="s">
        <v>112</v>
      </c>
      <c r="B31" s="111" t="s">
        <v>1179</v>
      </c>
      <c r="C31" s="404" t="s">
        <v>1519</v>
      </c>
      <c r="D31" s="407"/>
      <c r="E31" s="426"/>
      <c r="F31" s="426"/>
      <c r="G31" s="430"/>
      <c r="H31" s="431"/>
      <c r="I31" s="400"/>
      <c r="J31" s="400"/>
      <c r="L31" s="409"/>
    </row>
    <row r="32" spans="1:13" s="395" customFormat="1" ht="30.75" customHeight="1" x14ac:dyDescent="0.25">
      <c r="A32" s="387" t="s">
        <v>113</v>
      </c>
      <c r="B32" s="109" t="s">
        <v>114</v>
      </c>
      <c r="C32" s="391" t="s">
        <v>1489</v>
      </c>
      <c r="D32" s="426">
        <f>E32+F32+G32+H32</f>
        <v>9645.4</v>
      </c>
      <c r="E32" s="407">
        <v>0</v>
      </c>
      <c r="F32" s="407">
        <v>3844</v>
      </c>
      <c r="G32" s="407">
        <v>5801.4</v>
      </c>
      <c r="H32" s="408">
        <v>0</v>
      </c>
      <c r="I32" s="400" t="e">
        <f>C32-D32</f>
        <v>#VALUE!</v>
      </c>
      <c r="J32" s="400" t="e">
        <f>#REF!-G32</f>
        <v>#REF!</v>
      </c>
      <c r="L32" s="409"/>
    </row>
    <row r="33" spans="1:15" s="395" customFormat="1" ht="43.5" customHeight="1" x14ac:dyDescent="0.25">
      <c r="A33" s="404" t="s">
        <v>115</v>
      </c>
      <c r="B33" s="111" t="s">
        <v>504</v>
      </c>
      <c r="C33" s="404" t="s">
        <v>1350</v>
      </c>
      <c r="D33" s="426"/>
      <c r="E33" s="407"/>
      <c r="F33" s="407"/>
      <c r="G33" s="407"/>
      <c r="H33" s="408"/>
      <c r="I33" s="400"/>
      <c r="J33" s="400"/>
      <c r="L33" s="409"/>
    </row>
    <row r="34" spans="1:15" s="395" customFormat="1" ht="39.75" customHeight="1" x14ac:dyDescent="0.25">
      <c r="A34" s="404" t="s">
        <v>116</v>
      </c>
      <c r="B34" s="111" t="s">
        <v>287</v>
      </c>
      <c r="C34" s="404" t="s">
        <v>1490</v>
      </c>
      <c r="D34" s="426"/>
      <c r="E34" s="407"/>
      <c r="F34" s="407"/>
      <c r="G34" s="407"/>
      <c r="H34" s="408"/>
      <c r="I34" s="400"/>
      <c r="J34" s="400"/>
      <c r="L34" s="409"/>
    </row>
    <row r="35" spans="1:15" s="395" customFormat="1" ht="42.75" customHeight="1" x14ac:dyDescent="0.25">
      <c r="A35" s="404" t="s">
        <v>117</v>
      </c>
      <c r="B35" s="111" t="s">
        <v>1180</v>
      </c>
      <c r="C35" s="404" t="s">
        <v>1491</v>
      </c>
      <c r="D35" s="426"/>
      <c r="E35" s="407"/>
      <c r="F35" s="407"/>
      <c r="G35" s="407"/>
      <c r="H35" s="408"/>
      <c r="I35" s="400"/>
      <c r="J35" s="400"/>
      <c r="L35" s="409"/>
    </row>
    <row r="36" spans="1:15" s="395" customFormat="1" ht="39" customHeight="1" x14ac:dyDescent="0.25">
      <c r="A36" s="404" t="s">
        <v>118</v>
      </c>
      <c r="B36" s="111" t="s">
        <v>292</v>
      </c>
      <c r="C36" s="404" t="s">
        <v>1492</v>
      </c>
      <c r="D36" s="426"/>
      <c r="E36" s="407"/>
      <c r="F36" s="407"/>
      <c r="G36" s="407"/>
      <c r="H36" s="408"/>
      <c r="I36" s="400"/>
      <c r="J36" s="400"/>
      <c r="L36" s="409"/>
    </row>
    <row r="37" spans="1:15" s="395" customFormat="1" ht="25.5" customHeight="1" x14ac:dyDescent="0.25">
      <c r="A37" s="387" t="s">
        <v>119</v>
      </c>
      <c r="B37" s="110" t="s">
        <v>120</v>
      </c>
      <c r="C37" s="391" t="s">
        <v>1493</v>
      </c>
      <c r="D37" s="426">
        <f>E37+F37+G37+H37</f>
        <v>43668.57</v>
      </c>
      <c r="E37" s="407">
        <v>0</v>
      </c>
      <c r="F37" s="407">
        <v>0</v>
      </c>
      <c r="G37" s="407">
        <v>43668.57</v>
      </c>
      <c r="H37" s="408">
        <v>0</v>
      </c>
      <c r="I37" s="400" t="e">
        <f>C37-D37</f>
        <v>#VALUE!</v>
      </c>
      <c r="J37" s="400" t="e">
        <f>#REF!-G37</f>
        <v>#REF!</v>
      </c>
      <c r="L37" s="409"/>
    </row>
    <row r="38" spans="1:15" s="395" customFormat="1" ht="20.100000000000001" customHeight="1" x14ac:dyDescent="0.25">
      <c r="A38" s="404" t="s">
        <v>121</v>
      </c>
      <c r="B38" s="111" t="s">
        <v>318</v>
      </c>
      <c r="C38" s="404" t="s">
        <v>1955</v>
      </c>
      <c r="D38" s="428"/>
      <c r="E38" s="429"/>
      <c r="F38" s="429"/>
      <c r="G38" s="13"/>
      <c r="H38" s="13"/>
      <c r="I38" s="403"/>
      <c r="J38" s="403"/>
      <c r="L38" s="409"/>
    </row>
    <row r="39" spans="1:15" s="395" customFormat="1" ht="20.100000000000001" customHeight="1" x14ac:dyDescent="0.25">
      <c r="A39" s="404" t="s">
        <v>122</v>
      </c>
      <c r="B39" s="111" t="s">
        <v>321</v>
      </c>
      <c r="C39" s="404" t="s">
        <v>1956</v>
      </c>
      <c r="D39" s="428"/>
      <c r="E39" s="429"/>
      <c r="F39" s="429"/>
      <c r="G39" s="13"/>
      <c r="H39" s="13"/>
      <c r="I39" s="403"/>
      <c r="J39" s="403"/>
      <c r="L39" s="409"/>
    </row>
    <row r="40" spans="1:15" s="395" customFormat="1" ht="20.100000000000001" customHeight="1" x14ac:dyDescent="0.25">
      <c r="A40" s="404" t="s">
        <v>123</v>
      </c>
      <c r="B40" s="433" t="s">
        <v>322</v>
      </c>
      <c r="C40" s="404" t="s">
        <v>1351</v>
      </c>
      <c r="D40" s="428"/>
      <c r="E40" s="429"/>
      <c r="F40" s="429"/>
      <c r="G40" s="13"/>
      <c r="H40" s="13"/>
      <c r="I40" s="403"/>
      <c r="J40" s="403"/>
      <c r="L40" s="409"/>
    </row>
    <row r="41" spans="1:15" s="395" customFormat="1" ht="37.5" x14ac:dyDescent="0.25">
      <c r="A41" s="404" t="s">
        <v>649</v>
      </c>
      <c r="B41" s="112" t="s">
        <v>615</v>
      </c>
      <c r="C41" s="404" t="s">
        <v>1494</v>
      </c>
      <c r="D41" s="428"/>
      <c r="E41" s="429"/>
      <c r="F41" s="429"/>
      <c r="G41" s="13"/>
      <c r="H41" s="13"/>
      <c r="I41" s="403"/>
      <c r="J41" s="403"/>
      <c r="L41" s="409"/>
    </row>
    <row r="42" spans="1:15" ht="31.5" customHeight="1" x14ac:dyDescent="0.25">
      <c r="A42" s="389" t="s">
        <v>124</v>
      </c>
      <c r="B42" s="110" t="s">
        <v>125</v>
      </c>
      <c r="C42" s="390" t="s">
        <v>1495</v>
      </c>
      <c r="D42" s="407">
        <f t="shared" ref="D42:D47" si="2">E42+F42+G42+H42</f>
        <v>128511.64000000001</v>
      </c>
      <c r="E42" s="407">
        <f>E43+E44+E45+E46+E47</f>
        <v>0</v>
      </c>
      <c r="F42" s="407">
        <f>F43+F44+F45+F46+F47</f>
        <v>2553</v>
      </c>
      <c r="G42" s="407">
        <f>G43+G44+G45+G46+G47</f>
        <v>117430.04000000001</v>
      </c>
      <c r="H42" s="407">
        <f>H43+H44+H45+H46+H47</f>
        <v>8528.6</v>
      </c>
      <c r="I42" s="400" t="e">
        <f t="shared" ref="I42:I47" si="3">C42-D42</f>
        <v>#VALUE!</v>
      </c>
      <c r="J42" s="400" t="e">
        <f>#REF!-G42</f>
        <v>#REF!</v>
      </c>
      <c r="L42" s="409"/>
    </row>
    <row r="43" spans="1:15" ht="38.25" customHeight="1" x14ac:dyDescent="0.25">
      <c r="A43" s="410" t="s">
        <v>126</v>
      </c>
      <c r="B43" s="111" t="s">
        <v>1181</v>
      </c>
      <c r="C43" s="404" t="s">
        <v>1957</v>
      </c>
      <c r="D43" s="407">
        <f t="shared" si="2"/>
        <v>59923.56</v>
      </c>
      <c r="E43" s="423">
        <v>0</v>
      </c>
      <c r="F43" s="423">
        <v>0</v>
      </c>
      <c r="G43" s="423">
        <v>51394.96</v>
      </c>
      <c r="H43" s="434">
        <v>8528.6</v>
      </c>
      <c r="I43" s="400" t="e">
        <f t="shared" si="3"/>
        <v>#VALUE!</v>
      </c>
      <c r="J43" s="414" t="e">
        <f>#REF!-G43</f>
        <v>#REF!</v>
      </c>
    </row>
    <row r="44" spans="1:15" s="2" customFormat="1" ht="48.75" customHeight="1" x14ac:dyDescent="0.25">
      <c r="A44" s="410" t="s">
        <v>127</v>
      </c>
      <c r="B44" s="112" t="s">
        <v>1182</v>
      </c>
      <c r="C44" s="404" t="s">
        <v>1958</v>
      </c>
      <c r="D44" s="407">
        <f t="shared" si="2"/>
        <v>46127.99</v>
      </c>
      <c r="E44" s="435">
        <v>0</v>
      </c>
      <c r="F44" s="435">
        <v>0</v>
      </c>
      <c r="G44" s="435">
        <v>46127.99</v>
      </c>
      <c r="H44" s="436">
        <v>0</v>
      </c>
      <c r="I44" s="400" t="e">
        <f t="shared" si="3"/>
        <v>#VALUE!</v>
      </c>
      <c r="J44" s="414" t="e">
        <f>#REF!-G44</f>
        <v>#REF!</v>
      </c>
      <c r="M44" s="394"/>
      <c r="N44" s="394"/>
      <c r="O44" s="394"/>
    </row>
    <row r="45" spans="1:15" s="2" customFormat="1" ht="39.75" customHeight="1" x14ac:dyDescent="0.25">
      <c r="A45" s="410" t="s">
        <v>128</v>
      </c>
      <c r="B45" s="111" t="s">
        <v>1183</v>
      </c>
      <c r="C45" s="404" t="s">
        <v>1959</v>
      </c>
      <c r="D45" s="407">
        <f t="shared" si="2"/>
        <v>821.44</v>
      </c>
      <c r="E45" s="435">
        <v>0</v>
      </c>
      <c r="F45" s="435">
        <v>0</v>
      </c>
      <c r="G45" s="435">
        <v>821.44</v>
      </c>
      <c r="H45" s="436">
        <v>0</v>
      </c>
      <c r="I45" s="400" t="e">
        <f t="shared" si="3"/>
        <v>#VALUE!</v>
      </c>
      <c r="J45" s="414" t="e">
        <f>#REF!-G45</f>
        <v>#REF!</v>
      </c>
      <c r="M45" s="394"/>
      <c r="N45" s="394"/>
      <c r="O45" s="394"/>
    </row>
    <row r="46" spans="1:15" s="2" customFormat="1" ht="30.75" customHeight="1" x14ac:dyDescent="0.25">
      <c r="A46" s="410" t="s">
        <v>129</v>
      </c>
      <c r="B46" s="111" t="s">
        <v>1184</v>
      </c>
      <c r="C46" s="404" t="s">
        <v>1960</v>
      </c>
      <c r="D46" s="407">
        <f t="shared" si="2"/>
        <v>21538.65</v>
      </c>
      <c r="E46" s="435">
        <v>0</v>
      </c>
      <c r="F46" s="435">
        <v>2553</v>
      </c>
      <c r="G46" s="435">
        <v>18985.650000000001</v>
      </c>
      <c r="H46" s="436">
        <v>0</v>
      </c>
      <c r="I46" s="400" t="e">
        <f t="shared" si="3"/>
        <v>#VALUE!</v>
      </c>
      <c r="J46" s="414" t="e">
        <f>#REF!-G46</f>
        <v>#REF!</v>
      </c>
      <c r="M46" s="394"/>
      <c r="N46" s="394"/>
      <c r="O46" s="394"/>
    </row>
    <row r="47" spans="1:15" s="2" customFormat="1" ht="28.5" customHeight="1" x14ac:dyDescent="0.25">
      <c r="A47" s="410" t="s">
        <v>130</v>
      </c>
      <c r="B47" s="111" t="s">
        <v>1185</v>
      </c>
      <c r="C47" s="404" t="s">
        <v>1961</v>
      </c>
      <c r="D47" s="407">
        <f t="shared" si="2"/>
        <v>100</v>
      </c>
      <c r="E47" s="435">
        <v>0</v>
      </c>
      <c r="F47" s="435">
        <v>0</v>
      </c>
      <c r="G47" s="435">
        <v>100</v>
      </c>
      <c r="H47" s="436">
        <v>0</v>
      </c>
      <c r="I47" s="400" t="e">
        <f t="shared" si="3"/>
        <v>#VALUE!</v>
      </c>
      <c r="J47" s="414" t="e">
        <f>#REF!-G47</f>
        <v>#REF!</v>
      </c>
      <c r="M47" s="394"/>
      <c r="N47" s="394"/>
      <c r="O47" s="394"/>
    </row>
    <row r="48" spans="1:15" s="2" customFormat="1" ht="18.75" x14ac:dyDescent="0.25">
      <c r="A48" s="410" t="s">
        <v>131</v>
      </c>
      <c r="B48" s="112" t="s">
        <v>1186</v>
      </c>
      <c r="C48" s="404" t="s">
        <v>1496</v>
      </c>
      <c r="D48" s="395"/>
      <c r="E48" s="394"/>
      <c r="F48" s="394"/>
      <c r="G48" s="394"/>
      <c r="H48" s="394"/>
      <c r="M48" s="394"/>
      <c r="N48" s="394"/>
      <c r="O48" s="394"/>
    </row>
    <row r="49" spans="1:12" ht="25.5" customHeight="1" x14ac:dyDescent="0.25">
      <c r="A49" s="390" t="s">
        <v>132</v>
      </c>
      <c r="B49" s="110" t="s">
        <v>133</v>
      </c>
      <c r="C49" s="391" t="s">
        <v>1962</v>
      </c>
      <c r="D49" s="426">
        <f>E49+F49+G49+H49</f>
        <v>85625.790000000008</v>
      </c>
      <c r="E49" s="426">
        <f>E50+E54</f>
        <v>4086.5</v>
      </c>
      <c r="F49" s="426">
        <f>F50+F51+F52+F53</f>
        <v>60069.8</v>
      </c>
      <c r="G49" s="426">
        <f>G50+G52+G53</f>
        <v>4259.5700000000006</v>
      </c>
      <c r="H49" s="427">
        <f>H50</f>
        <v>17209.919999999998</v>
      </c>
      <c r="I49" s="400" t="e">
        <f t="shared" ref="I49:I54" si="4">C49-D49</f>
        <v>#VALUE!</v>
      </c>
      <c r="J49" s="400" t="e">
        <f>#REF!-G49</f>
        <v>#REF!</v>
      </c>
      <c r="L49" s="409"/>
    </row>
    <row r="50" spans="1:12" ht="50.25" customHeight="1" x14ac:dyDescent="0.25">
      <c r="A50" s="404" t="s">
        <v>134</v>
      </c>
      <c r="B50" s="112" t="s">
        <v>1318</v>
      </c>
      <c r="C50" s="410" t="s">
        <v>1352</v>
      </c>
      <c r="D50" s="437">
        <f>E50+F50+G50+H50</f>
        <v>26672.989999999998</v>
      </c>
      <c r="E50" s="435">
        <v>1231.5</v>
      </c>
      <c r="F50" s="435">
        <v>4115.8</v>
      </c>
      <c r="G50" s="435">
        <v>4115.7700000000004</v>
      </c>
      <c r="H50" s="436">
        <v>17209.919999999998</v>
      </c>
      <c r="I50" s="407" t="e">
        <f t="shared" si="4"/>
        <v>#VALUE!</v>
      </c>
      <c r="J50" s="414" t="e">
        <f>#REF!-G50</f>
        <v>#REF!</v>
      </c>
    </row>
    <row r="51" spans="1:12" ht="29.25" customHeight="1" x14ac:dyDescent="0.25">
      <c r="A51" s="404" t="s">
        <v>135</v>
      </c>
      <c r="B51" s="111" t="s">
        <v>1319</v>
      </c>
      <c r="C51" s="410" t="s">
        <v>1353</v>
      </c>
      <c r="D51" s="437">
        <f>E51+F51+G51+H51</f>
        <v>41725</v>
      </c>
      <c r="E51" s="435">
        <v>0</v>
      </c>
      <c r="F51" s="435">
        <v>41725</v>
      </c>
      <c r="G51" s="435">
        <v>0</v>
      </c>
      <c r="H51" s="436">
        <v>0</v>
      </c>
      <c r="I51" s="407" t="e">
        <f t="shared" si="4"/>
        <v>#VALUE!</v>
      </c>
      <c r="J51" s="414" t="e">
        <f>#REF!-G51</f>
        <v>#REF!</v>
      </c>
    </row>
    <row r="52" spans="1:12" ht="60" customHeight="1" x14ac:dyDescent="0.25">
      <c r="A52" s="404" t="s">
        <v>136</v>
      </c>
      <c r="B52" s="112" t="s">
        <v>1320</v>
      </c>
      <c r="C52" s="410" t="s">
        <v>1354</v>
      </c>
      <c r="D52" s="437">
        <f>F52+G52</f>
        <v>294</v>
      </c>
      <c r="E52" s="435">
        <v>0</v>
      </c>
      <c r="F52" s="435">
        <v>291</v>
      </c>
      <c r="G52" s="435">
        <v>3</v>
      </c>
      <c r="H52" s="436">
        <v>0</v>
      </c>
      <c r="I52" s="407" t="e">
        <f t="shared" si="4"/>
        <v>#VALUE!</v>
      </c>
      <c r="J52" s="414" t="e">
        <f>#REF!-G52</f>
        <v>#REF!</v>
      </c>
    </row>
    <row r="53" spans="1:12" ht="27" customHeight="1" x14ac:dyDescent="0.25">
      <c r="A53" s="404" t="s">
        <v>137</v>
      </c>
      <c r="B53" s="111" t="s">
        <v>1321</v>
      </c>
      <c r="C53" s="410" t="s">
        <v>1497</v>
      </c>
      <c r="D53" s="437">
        <f>F53+G53</f>
        <v>14078.8</v>
      </c>
      <c r="E53" s="435">
        <v>0</v>
      </c>
      <c r="F53" s="435">
        <v>13938</v>
      </c>
      <c r="G53" s="435">
        <v>140.80000000000001</v>
      </c>
      <c r="H53" s="436">
        <v>0</v>
      </c>
      <c r="I53" s="407" t="e">
        <f t="shared" si="4"/>
        <v>#VALUE!</v>
      </c>
      <c r="J53" s="414" t="e">
        <f>#REF!-G53</f>
        <v>#REF!</v>
      </c>
    </row>
    <row r="54" spans="1:12" ht="45.75" customHeight="1" x14ac:dyDescent="0.25">
      <c r="A54" s="404" t="s">
        <v>138</v>
      </c>
      <c r="B54" s="111" t="s">
        <v>1322</v>
      </c>
      <c r="C54" s="410" t="s">
        <v>1498</v>
      </c>
      <c r="D54" s="437">
        <f>E54</f>
        <v>2855</v>
      </c>
      <c r="E54" s="435">
        <v>2855</v>
      </c>
      <c r="F54" s="435">
        <v>0</v>
      </c>
      <c r="G54" s="435">
        <v>0</v>
      </c>
      <c r="H54" s="436">
        <v>0</v>
      </c>
      <c r="I54" s="407" t="e">
        <f t="shared" si="4"/>
        <v>#VALUE!</v>
      </c>
      <c r="J54" s="414" t="e">
        <f>#REF!-G54</f>
        <v>#REF!</v>
      </c>
    </row>
    <row r="55" spans="1:12" ht="45.75" customHeight="1" x14ac:dyDescent="0.25">
      <c r="A55" s="404" t="s">
        <v>139</v>
      </c>
      <c r="B55" s="111" t="s">
        <v>1323</v>
      </c>
      <c r="C55" s="410" t="s">
        <v>2027</v>
      </c>
      <c r="D55" s="437"/>
      <c r="E55" s="435"/>
      <c r="F55" s="435"/>
      <c r="G55" s="435"/>
      <c r="H55" s="436"/>
      <c r="I55" s="407"/>
      <c r="J55" s="414"/>
    </row>
    <row r="56" spans="1:12" s="395" customFormat="1" ht="29.25" customHeight="1" x14ac:dyDescent="0.25">
      <c r="A56" s="390" t="s">
        <v>140</v>
      </c>
      <c r="B56" s="110" t="s">
        <v>141</v>
      </c>
      <c r="C56" s="391" t="s">
        <v>1963</v>
      </c>
      <c r="D56" s="426" t="e">
        <f>E56+F56+G56+H56</f>
        <v>#REF!</v>
      </c>
      <c r="E56" s="426">
        <f>E57</f>
        <v>0</v>
      </c>
      <c r="F56" s="426" t="e">
        <f>#REF!</f>
        <v>#REF!</v>
      </c>
      <c r="G56" s="426" t="e">
        <f>G57+#REF!</f>
        <v>#REF!</v>
      </c>
      <c r="H56" s="427" t="e">
        <f>#REF!</f>
        <v>#REF!</v>
      </c>
      <c r="I56" s="400" t="e">
        <f>C56-D56</f>
        <v>#VALUE!</v>
      </c>
      <c r="J56" s="400" t="e">
        <f>#REF!-G56</f>
        <v>#REF!</v>
      </c>
      <c r="L56" s="409"/>
    </row>
    <row r="57" spans="1:12" s="395" customFormat="1" ht="22.5" customHeight="1" x14ac:dyDescent="0.25">
      <c r="A57" s="404" t="s">
        <v>142</v>
      </c>
      <c r="B57" s="112" t="s">
        <v>25</v>
      </c>
      <c r="C57" s="410" t="s">
        <v>1499</v>
      </c>
      <c r="D57" s="437">
        <f>E57+F57+G57+H57</f>
        <v>101299.4</v>
      </c>
      <c r="E57" s="435">
        <v>0</v>
      </c>
      <c r="F57" s="435">
        <v>0</v>
      </c>
      <c r="G57" s="435">
        <v>101299.4</v>
      </c>
      <c r="H57" s="436">
        <v>0</v>
      </c>
      <c r="I57" s="407" t="e">
        <f>C57-D57</f>
        <v>#VALUE!</v>
      </c>
      <c r="J57" s="414" t="e">
        <f>#REF!-G57</f>
        <v>#REF!</v>
      </c>
    </row>
    <row r="58" spans="1:12" s="395" customFormat="1" ht="22.5" customHeight="1" x14ac:dyDescent="0.25">
      <c r="A58" s="404" t="s">
        <v>143</v>
      </c>
      <c r="B58" s="112" t="s">
        <v>63</v>
      </c>
      <c r="C58" s="410" t="s">
        <v>1964</v>
      </c>
      <c r="D58" s="437"/>
      <c r="E58" s="435"/>
      <c r="F58" s="435"/>
      <c r="G58" s="435"/>
      <c r="H58" s="436"/>
      <c r="I58" s="407"/>
      <c r="J58" s="414"/>
    </row>
    <row r="59" spans="1:12" s="395" customFormat="1" ht="40.5" customHeight="1" x14ac:dyDescent="0.25">
      <c r="A59" s="404" t="s">
        <v>144</v>
      </c>
      <c r="B59" s="112" t="s">
        <v>26</v>
      </c>
      <c r="C59" s="410" t="s">
        <v>1965</v>
      </c>
      <c r="D59" s="437"/>
      <c r="E59" s="435"/>
      <c r="F59" s="435"/>
      <c r="G59" s="435"/>
      <c r="H59" s="436"/>
      <c r="I59" s="407"/>
      <c r="J59" s="414"/>
    </row>
    <row r="60" spans="1:12" s="395" customFormat="1" ht="39.75" customHeight="1" x14ac:dyDescent="0.25">
      <c r="A60" s="404" t="s">
        <v>145</v>
      </c>
      <c r="B60" s="111" t="s">
        <v>27</v>
      </c>
      <c r="C60" s="410" t="s">
        <v>1966</v>
      </c>
      <c r="D60" s="437"/>
      <c r="E60" s="435"/>
      <c r="F60" s="435"/>
      <c r="G60" s="435"/>
      <c r="H60" s="436"/>
      <c r="I60" s="407"/>
      <c r="J60" s="414"/>
    </row>
    <row r="61" spans="1:12" s="395" customFormat="1" ht="21.75" customHeight="1" x14ac:dyDescent="0.25">
      <c r="A61" s="404" t="s">
        <v>286</v>
      </c>
      <c r="B61" s="111" t="s">
        <v>28</v>
      </c>
      <c r="C61" s="410" t="s">
        <v>1967</v>
      </c>
      <c r="D61" s="437"/>
      <c r="E61" s="435"/>
      <c r="F61" s="435"/>
      <c r="G61" s="435"/>
      <c r="H61" s="436"/>
      <c r="I61" s="407"/>
      <c r="J61" s="414"/>
    </row>
    <row r="62" spans="1:12" s="395" customFormat="1" ht="23.25" customHeight="1" x14ac:dyDescent="0.25">
      <c r="A62" s="387" t="s">
        <v>146</v>
      </c>
      <c r="B62" s="110" t="s">
        <v>147</v>
      </c>
      <c r="C62" s="391" t="s">
        <v>1968</v>
      </c>
      <c r="D62" s="426" t="e">
        <f>E62+F62+G62+H62</f>
        <v>#REF!</v>
      </c>
      <c r="E62" s="407" t="e">
        <f>E63+E64+E65+#REF!</f>
        <v>#REF!</v>
      </c>
      <c r="F62" s="407" t="e">
        <f>F63+F64+F65+#REF!</f>
        <v>#REF!</v>
      </c>
      <c r="G62" s="407" t="e">
        <f>G63+G64+G65+#REF!</f>
        <v>#REF!</v>
      </c>
      <c r="H62" s="408" t="e">
        <f>H63+H64+H65+#REF!</f>
        <v>#REF!</v>
      </c>
      <c r="I62" s="400" t="e">
        <f>C62-D62</f>
        <v>#VALUE!</v>
      </c>
      <c r="J62" s="400" t="e">
        <f>#REF!-G62</f>
        <v>#REF!</v>
      </c>
    </row>
    <row r="63" spans="1:12" s="395" customFormat="1" ht="24.75" customHeight="1" x14ac:dyDescent="0.25">
      <c r="A63" s="404" t="s">
        <v>148</v>
      </c>
      <c r="B63" s="405" t="s">
        <v>1275</v>
      </c>
      <c r="C63" s="410" t="s">
        <v>1969</v>
      </c>
      <c r="D63" s="437">
        <f>E63+F63+G63+H63</f>
        <v>7537.2</v>
      </c>
      <c r="E63" s="423">
        <v>0</v>
      </c>
      <c r="F63" s="423">
        <v>0</v>
      </c>
      <c r="G63" s="423">
        <v>7537.2</v>
      </c>
      <c r="H63" s="434">
        <v>0</v>
      </c>
      <c r="I63" s="400" t="e">
        <f>C63-D63</f>
        <v>#VALUE!</v>
      </c>
      <c r="J63" s="414" t="e">
        <f>#REF!-G63</f>
        <v>#REF!</v>
      </c>
    </row>
    <row r="64" spans="1:12" s="395" customFormat="1" ht="24" customHeight="1" x14ac:dyDescent="0.25">
      <c r="A64" s="404" t="s">
        <v>149</v>
      </c>
      <c r="B64" s="425" t="s">
        <v>326</v>
      </c>
      <c r="C64" s="410" t="s">
        <v>1355</v>
      </c>
      <c r="D64" s="437">
        <f>E64+F64+G64+H64</f>
        <v>4415.75</v>
      </c>
      <c r="E64" s="423">
        <v>0</v>
      </c>
      <c r="F64" s="423">
        <v>648.77</v>
      </c>
      <c r="G64" s="423">
        <v>3766.98</v>
      </c>
      <c r="H64" s="434">
        <v>0</v>
      </c>
      <c r="I64" s="400" t="e">
        <f>C64-D64</f>
        <v>#VALUE!</v>
      </c>
      <c r="J64" s="414" t="e">
        <f>#REF!-G64</f>
        <v>#REF!</v>
      </c>
    </row>
    <row r="65" spans="1:12" s="395" customFormat="1" ht="25.5" customHeight="1" x14ac:dyDescent="0.25">
      <c r="A65" s="404" t="s">
        <v>150</v>
      </c>
      <c r="B65" s="405" t="s">
        <v>1274</v>
      </c>
      <c r="C65" s="410" t="s">
        <v>1500</v>
      </c>
      <c r="D65" s="406">
        <v>0</v>
      </c>
      <c r="E65" s="423">
        <v>0</v>
      </c>
      <c r="F65" s="423">
        <v>0</v>
      </c>
      <c r="G65" s="423">
        <v>0</v>
      </c>
      <c r="H65" s="434">
        <v>0</v>
      </c>
      <c r="I65" s="400" t="e">
        <f>C65-D65</f>
        <v>#VALUE!</v>
      </c>
      <c r="J65" s="414" t="e">
        <f>#REF!-G65</f>
        <v>#REF!</v>
      </c>
    </row>
    <row r="66" spans="1:12" s="395" customFormat="1" ht="21.75" customHeight="1" x14ac:dyDescent="0.25">
      <c r="A66" s="404" t="s">
        <v>151</v>
      </c>
      <c r="B66" s="425" t="s">
        <v>1332</v>
      </c>
      <c r="C66" s="410" t="s">
        <v>1501</v>
      </c>
      <c r="D66" s="406"/>
      <c r="E66" s="423"/>
      <c r="F66" s="423"/>
      <c r="G66" s="423"/>
      <c r="H66" s="434"/>
      <c r="I66" s="400"/>
      <c r="J66" s="414"/>
    </row>
    <row r="67" spans="1:12" s="395" customFormat="1" ht="23.25" customHeight="1" x14ac:dyDescent="0.25">
      <c r="A67" s="387" t="s">
        <v>152</v>
      </c>
      <c r="B67" s="110" t="s">
        <v>153</v>
      </c>
      <c r="C67" s="391" t="s">
        <v>1502</v>
      </c>
      <c r="D67" s="438" t="e">
        <f t="shared" ref="D67:D72" si="5">E67+F67+G67+H67</f>
        <v>#REF!</v>
      </c>
      <c r="E67" s="426" t="e">
        <f>E68+E69+E70+E71+#REF!</f>
        <v>#REF!</v>
      </c>
      <c r="F67" s="426" t="e">
        <f>F68+F69+F70+F71+#REF!</f>
        <v>#REF!</v>
      </c>
      <c r="G67" s="426" t="e">
        <f>G68+G69+G70+G71+#REF!</f>
        <v>#REF!</v>
      </c>
      <c r="H67" s="426" t="e">
        <f>H68+H69+H70+H71+#REF!</f>
        <v>#REF!</v>
      </c>
      <c r="I67" s="400" t="e">
        <f t="shared" ref="I67:I72" si="6">C67-D67</f>
        <v>#VALUE!</v>
      </c>
      <c r="J67" s="400" t="e">
        <f>#REF!-G67</f>
        <v>#REF!</v>
      </c>
      <c r="L67" s="409"/>
    </row>
    <row r="68" spans="1:12" s="395" customFormat="1" ht="28.5" customHeight="1" x14ac:dyDescent="0.25">
      <c r="A68" s="404" t="s">
        <v>154</v>
      </c>
      <c r="B68" s="405" t="s">
        <v>1325</v>
      </c>
      <c r="C68" s="410" t="s">
        <v>1970</v>
      </c>
      <c r="D68" s="438">
        <f t="shared" si="5"/>
        <v>779.15</v>
      </c>
      <c r="E68" s="435">
        <v>0</v>
      </c>
      <c r="F68" s="435">
        <v>0</v>
      </c>
      <c r="G68" s="435">
        <v>779.15</v>
      </c>
      <c r="H68" s="436">
        <v>0</v>
      </c>
      <c r="I68" s="407" t="e">
        <f t="shared" si="6"/>
        <v>#VALUE!</v>
      </c>
      <c r="J68" s="414" t="e">
        <f>#REF!-G68</f>
        <v>#REF!</v>
      </c>
    </row>
    <row r="69" spans="1:12" s="395" customFormat="1" ht="39" customHeight="1" x14ac:dyDescent="0.25">
      <c r="A69" s="404" t="s">
        <v>155</v>
      </c>
      <c r="B69" s="405" t="s">
        <v>1326</v>
      </c>
      <c r="C69" s="410" t="s">
        <v>1971</v>
      </c>
      <c r="D69" s="438">
        <f t="shared" si="5"/>
        <v>133821.4</v>
      </c>
      <c r="E69" s="435">
        <v>0</v>
      </c>
      <c r="F69" s="435">
        <v>0</v>
      </c>
      <c r="G69" s="435">
        <v>133821.4</v>
      </c>
      <c r="H69" s="436">
        <v>0</v>
      </c>
      <c r="I69" s="407">
        <f t="shared" si="6"/>
        <v>-133686.39999999999</v>
      </c>
      <c r="J69" s="414" t="e">
        <f>#REF!-G69</f>
        <v>#REF!</v>
      </c>
    </row>
    <row r="70" spans="1:12" s="395" customFormat="1" ht="23.25" customHeight="1" x14ac:dyDescent="0.25">
      <c r="A70" s="404" t="s">
        <v>156</v>
      </c>
      <c r="B70" s="405" t="s">
        <v>1327</v>
      </c>
      <c r="C70" s="410" t="s">
        <v>1972</v>
      </c>
      <c r="D70" s="438">
        <f t="shared" si="5"/>
        <v>4519</v>
      </c>
      <c r="E70" s="435">
        <v>0</v>
      </c>
      <c r="F70" s="435">
        <v>3469</v>
      </c>
      <c r="G70" s="435">
        <v>1050</v>
      </c>
      <c r="H70" s="436">
        <v>0</v>
      </c>
      <c r="I70" s="407" t="e">
        <f t="shared" si="6"/>
        <v>#VALUE!</v>
      </c>
      <c r="J70" s="414" t="e">
        <f>#REF!-G70</f>
        <v>#REF!</v>
      </c>
    </row>
    <row r="71" spans="1:12" s="395" customFormat="1" ht="23.1" customHeight="1" x14ac:dyDescent="0.25">
      <c r="A71" s="404" t="s">
        <v>157</v>
      </c>
      <c r="B71" s="425" t="s">
        <v>242</v>
      </c>
      <c r="C71" s="410" t="s">
        <v>1503</v>
      </c>
      <c r="D71" s="438">
        <f t="shared" si="5"/>
        <v>179795.4</v>
      </c>
      <c r="E71" s="435">
        <v>0</v>
      </c>
      <c r="F71" s="435">
        <v>0</v>
      </c>
      <c r="G71" s="435">
        <v>179795.4</v>
      </c>
      <c r="H71" s="436">
        <v>0</v>
      </c>
      <c r="I71" s="407" t="e">
        <f t="shared" si="6"/>
        <v>#VALUE!</v>
      </c>
      <c r="J71" s="414" t="e">
        <f>#REF!-G71</f>
        <v>#REF!</v>
      </c>
    </row>
    <row r="72" spans="1:12" ht="43.5" customHeight="1" x14ac:dyDescent="0.25">
      <c r="A72" s="390" t="s">
        <v>158</v>
      </c>
      <c r="B72" s="109" t="s">
        <v>159</v>
      </c>
      <c r="C72" s="601" t="s">
        <v>1973</v>
      </c>
      <c r="D72" s="407">
        <f t="shared" si="5"/>
        <v>64551.1</v>
      </c>
      <c r="E72" s="439">
        <v>0</v>
      </c>
      <c r="F72" s="439">
        <v>0</v>
      </c>
      <c r="G72" s="430">
        <f>'[1]молодое поколение (3)'!$F$59</f>
        <v>64551.1</v>
      </c>
      <c r="H72" s="440">
        <v>0</v>
      </c>
      <c r="I72" s="400" t="e">
        <f t="shared" si="6"/>
        <v>#VALUE!</v>
      </c>
      <c r="J72" s="400" t="e">
        <f>#REF!-G72</f>
        <v>#REF!</v>
      </c>
      <c r="L72" s="409"/>
    </row>
    <row r="73" spans="1:12" ht="61.5" customHeight="1" x14ac:dyDescent="0.25">
      <c r="A73" s="404" t="s">
        <v>160</v>
      </c>
      <c r="B73" s="111" t="s">
        <v>853</v>
      </c>
      <c r="C73" s="600" t="s">
        <v>1504</v>
      </c>
      <c r="D73" s="407"/>
      <c r="E73" s="439"/>
      <c r="F73" s="439"/>
      <c r="G73" s="430"/>
      <c r="H73" s="440"/>
      <c r="I73" s="400"/>
      <c r="J73" s="400"/>
      <c r="L73" s="409"/>
    </row>
    <row r="74" spans="1:12" ht="34.5" customHeight="1" x14ac:dyDescent="0.25">
      <c r="A74" s="404" t="s">
        <v>161</v>
      </c>
      <c r="B74" s="111" t="s">
        <v>854</v>
      </c>
      <c r="C74" s="600" t="s">
        <v>1974</v>
      </c>
      <c r="D74" s="407"/>
      <c r="E74" s="439"/>
      <c r="F74" s="439"/>
      <c r="G74" s="430"/>
      <c r="H74" s="440"/>
      <c r="I74" s="400"/>
      <c r="J74" s="400"/>
      <c r="L74" s="409"/>
    </row>
    <row r="75" spans="1:12" ht="20.100000000000001" customHeight="1" x14ac:dyDescent="0.25">
      <c r="A75" s="404" t="s">
        <v>162</v>
      </c>
      <c r="B75" s="111" t="s">
        <v>855</v>
      </c>
      <c r="C75" s="600" t="s">
        <v>1975</v>
      </c>
      <c r="D75" s="407"/>
      <c r="E75" s="439"/>
      <c r="F75" s="439"/>
      <c r="G75" s="430"/>
      <c r="H75" s="440"/>
      <c r="I75" s="400"/>
      <c r="J75" s="400"/>
      <c r="L75" s="409"/>
    </row>
    <row r="76" spans="1:12" ht="20.100000000000001" customHeight="1" x14ac:dyDescent="0.25">
      <c r="A76" s="404" t="s">
        <v>163</v>
      </c>
      <c r="B76" s="111" t="s">
        <v>242</v>
      </c>
      <c r="C76" s="600" t="s">
        <v>1976</v>
      </c>
      <c r="D76" s="407"/>
      <c r="E76" s="439"/>
      <c r="F76" s="439"/>
      <c r="G76" s="430"/>
      <c r="H76" s="440"/>
      <c r="I76" s="400"/>
      <c r="J76" s="400"/>
      <c r="L76" s="409"/>
    </row>
    <row r="77" spans="1:12" ht="20.100000000000001" customHeight="1" x14ac:dyDescent="0.25">
      <c r="A77" s="404" t="s">
        <v>509</v>
      </c>
      <c r="B77" s="111" t="s">
        <v>859</v>
      </c>
      <c r="C77" s="600" t="s">
        <v>1976</v>
      </c>
      <c r="D77" s="407"/>
      <c r="E77" s="439"/>
      <c r="F77" s="439"/>
      <c r="G77" s="430"/>
      <c r="H77" s="440"/>
      <c r="I77" s="400"/>
      <c r="J77" s="400"/>
      <c r="L77" s="409"/>
    </row>
    <row r="78" spans="1:12" ht="18.75" x14ac:dyDescent="0.25">
      <c r="A78" s="404" t="s">
        <v>625</v>
      </c>
      <c r="B78" s="111" t="s">
        <v>1187</v>
      </c>
      <c r="C78" s="600" t="s">
        <v>1977</v>
      </c>
      <c r="D78" s="407"/>
      <c r="E78" s="439"/>
      <c r="F78" s="439"/>
      <c r="G78" s="430"/>
      <c r="H78" s="440"/>
      <c r="I78" s="400"/>
      <c r="J78" s="400"/>
      <c r="L78" s="409"/>
    </row>
    <row r="79" spans="1:12" ht="30" customHeight="1" x14ac:dyDescent="0.25">
      <c r="A79" s="390" t="s">
        <v>164</v>
      </c>
      <c r="B79" s="110" t="s">
        <v>165</v>
      </c>
      <c r="C79" s="603" t="s">
        <v>2028</v>
      </c>
      <c r="D79" s="437">
        <f>F79+G79</f>
        <v>814454.3</v>
      </c>
      <c r="E79" s="435">
        <v>0</v>
      </c>
      <c r="F79" s="435">
        <v>5622</v>
      </c>
      <c r="G79" s="435">
        <v>808832.3</v>
      </c>
      <c r="H79" s="436">
        <v>0</v>
      </c>
      <c r="I79" s="407" t="e">
        <f>C79-D79</f>
        <v>#VALUE!</v>
      </c>
      <c r="J79" s="414" t="e">
        <f>#REF!-G79</f>
        <v>#REF!</v>
      </c>
      <c r="L79" s="409"/>
    </row>
    <row r="80" spans="1:12" ht="24.75" customHeight="1" x14ac:dyDescent="0.25">
      <c r="A80" s="404" t="s">
        <v>166</v>
      </c>
      <c r="B80" s="425" t="s">
        <v>33</v>
      </c>
      <c r="C80" s="602" t="s">
        <v>1978</v>
      </c>
      <c r="D80" s="437">
        <f>G80+H80</f>
        <v>105218.4</v>
      </c>
      <c r="E80" s="435">
        <v>0</v>
      </c>
      <c r="F80" s="435">
        <v>0</v>
      </c>
      <c r="G80" s="435">
        <v>8705.2000000000007</v>
      </c>
      <c r="H80" s="436">
        <v>96513.2</v>
      </c>
      <c r="I80" s="407" t="e">
        <f>C80-D80</f>
        <v>#VALUE!</v>
      </c>
      <c r="J80" s="414" t="e">
        <f>#REF!-G80</f>
        <v>#REF!</v>
      </c>
    </row>
    <row r="81" spans="1:12" ht="26.25" customHeight="1" x14ac:dyDescent="0.25">
      <c r="A81" s="404" t="s">
        <v>167</v>
      </c>
      <c r="B81" s="425" t="s">
        <v>38</v>
      </c>
      <c r="C81" s="602" t="s">
        <v>2029</v>
      </c>
      <c r="D81" s="437">
        <f>G81</f>
        <v>26423.13</v>
      </c>
      <c r="E81" s="435">
        <v>0</v>
      </c>
      <c r="F81" s="435">
        <v>0</v>
      </c>
      <c r="G81" s="435">
        <v>26423.13</v>
      </c>
      <c r="H81" s="436">
        <v>0</v>
      </c>
      <c r="I81" s="407" t="e">
        <f>C81-D81</f>
        <v>#VALUE!</v>
      </c>
      <c r="J81" s="414" t="e">
        <f>#REF!-G81</f>
        <v>#REF!</v>
      </c>
    </row>
    <row r="82" spans="1:12" ht="26.25" customHeight="1" x14ac:dyDescent="0.25">
      <c r="A82" s="404" t="s">
        <v>1471</v>
      </c>
      <c r="B82" s="425" t="s">
        <v>1476</v>
      </c>
      <c r="C82" s="602" t="s">
        <v>1979</v>
      </c>
      <c r="D82" s="437"/>
      <c r="E82" s="435"/>
      <c r="F82" s="435"/>
      <c r="G82" s="435"/>
      <c r="H82" s="436"/>
      <c r="I82" s="407"/>
      <c r="J82" s="414"/>
    </row>
    <row r="83" spans="1:12" ht="22.5" customHeight="1" x14ac:dyDescent="0.25">
      <c r="A83" s="390" t="s">
        <v>168</v>
      </c>
      <c r="B83" s="110" t="s">
        <v>169</v>
      </c>
      <c r="C83" s="603" t="s">
        <v>2030</v>
      </c>
      <c r="D83" s="426">
        <f>G83+H83</f>
        <v>253140.4</v>
      </c>
      <c r="E83" s="426">
        <v>0</v>
      </c>
      <c r="F83" s="426">
        <v>0</v>
      </c>
      <c r="G83" s="426">
        <v>122954.4</v>
      </c>
      <c r="H83" s="427">
        <v>130186</v>
      </c>
      <c r="I83" s="400" t="e">
        <f>C83-D83</f>
        <v>#VALUE!</v>
      </c>
      <c r="J83" s="400" t="e">
        <f>#REF!-G83</f>
        <v>#REF!</v>
      </c>
    </row>
    <row r="84" spans="1:12" ht="78.75" customHeight="1" x14ac:dyDescent="0.25">
      <c r="A84" s="410" t="s">
        <v>170</v>
      </c>
      <c r="B84" s="112" t="s">
        <v>1141</v>
      </c>
      <c r="C84" s="602" t="s">
        <v>2031</v>
      </c>
      <c r="D84" s="407">
        <f>E84+F84+G84+H84</f>
        <v>11422.730000000001</v>
      </c>
      <c r="E84" s="426">
        <v>0</v>
      </c>
      <c r="F84" s="426">
        <v>0</v>
      </c>
      <c r="G84" s="430">
        <f>'[1]доступная среда  (2)'!$F$103</f>
        <v>11352.730000000001</v>
      </c>
      <c r="H84" s="440">
        <f>'[1]доступная среда  (2)'!$G$103</f>
        <v>70</v>
      </c>
      <c r="I84" s="400" t="e">
        <f>C84-D84</f>
        <v>#VALUE!</v>
      </c>
      <c r="J84" s="400" t="e">
        <f>#REF!-G84</f>
        <v>#REF!</v>
      </c>
      <c r="L84" s="409"/>
    </row>
    <row r="85" spans="1:12" ht="58.5" customHeight="1" x14ac:dyDescent="0.25">
      <c r="A85" s="410" t="s">
        <v>171</v>
      </c>
      <c r="B85" s="111" t="s">
        <v>1142</v>
      </c>
      <c r="C85" s="602" t="s">
        <v>2032</v>
      </c>
      <c r="D85" s="407"/>
      <c r="E85" s="426"/>
      <c r="F85" s="426"/>
      <c r="G85" s="430"/>
      <c r="H85" s="440"/>
      <c r="I85" s="400"/>
      <c r="J85" s="400"/>
      <c r="L85" s="409"/>
    </row>
    <row r="86" spans="1:12" ht="27" customHeight="1" x14ac:dyDescent="0.25">
      <c r="A86" s="390" t="s">
        <v>172</v>
      </c>
      <c r="B86" s="110" t="s">
        <v>173</v>
      </c>
      <c r="C86" s="603" t="s">
        <v>2033</v>
      </c>
      <c r="D86" s="437">
        <v>0</v>
      </c>
      <c r="E86" s="435">
        <v>0</v>
      </c>
      <c r="F86" s="435">
        <v>0</v>
      </c>
      <c r="G86" s="435">
        <v>0</v>
      </c>
      <c r="H86" s="436">
        <v>0</v>
      </c>
      <c r="I86" s="407" t="e">
        <f>C86-D86</f>
        <v>#VALUE!</v>
      </c>
      <c r="J86" s="414" t="e">
        <f>#REF!-G86</f>
        <v>#REF!</v>
      </c>
      <c r="L86" s="409"/>
    </row>
    <row r="87" spans="1:12" ht="42.75" customHeight="1" x14ac:dyDescent="0.25">
      <c r="A87" s="404" t="s">
        <v>174</v>
      </c>
      <c r="B87" s="405" t="s">
        <v>515</v>
      </c>
      <c r="C87" s="602" t="s">
        <v>2034</v>
      </c>
      <c r="D87" s="437"/>
      <c r="E87" s="435"/>
      <c r="F87" s="435"/>
      <c r="G87" s="435"/>
      <c r="H87" s="436"/>
      <c r="I87" s="407"/>
      <c r="J87" s="414"/>
      <c r="L87" s="409"/>
    </row>
    <row r="88" spans="1:12" ht="45" customHeight="1" x14ac:dyDescent="0.25">
      <c r="A88" s="404" t="s">
        <v>175</v>
      </c>
      <c r="B88" s="405" t="s">
        <v>1328</v>
      </c>
      <c r="C88" s="602" t="s">
        <v>1980</v>
      </c>
      <c r="D88" s="437"/>
      <c r="E88" s="435"/>
      <c r="F88" s="435"/>
      <c r="G88" s="435"/>
      <c r="H88" s="436"/>
      <c r="I88" s="407"/>
      <c r="J88" s="414"/>
      <c r="L88" s="409"/>
    </row>
    <row r="89" spans="1:12" ht="20.100000000000001" customHeight="1" x14ac:dyDescent="0.25">
      <c r="A89" s="404" t="s">
        <v>176</v>
      </c>
      <c r="B89" s="405" t="s">
        <v>517</v>
      </c>
      <c r="C89" s="602" t="s">
        <v>2035</v>
      </c>
      <c r="D89" s="437"/>
      <c r="E89" s="435"/>
      <c r="F89" s="435"/>
      <c r="G89" s="435"/>
      <c r="H89" s="436"/>
      <c r="I89" s="407"/>
      <c r="J89" s="414"/>
      <c r="L89" s="409"/>
    </row>
    <row r="90" spans="1:12" ht="37.5" customHeight="1" x14ac:dyDescent="0.25">
      <c r="A90" s="390" t="s">
        <v>177</v>
      </c>
      <c r="B90" s="110" t="s">
        <v>178</v>
      </c>
      <c r="C90" s="603" t="s">
        <v>2036</v>
      </c>
      <c r="D90" s="426">
        <f>E90+F90+G90+H90</f>
        <v>739013.2</v>
      </c>
      <c r="E90" s="426">
        <v>0</v>
      </c>
      <c r="F90" s="426">
        <v>14200</v>
      </c>
      <c r="G90" s="426">
        <v>724813.2</v>
      </c>
      <c r="H90" s="427">
        <v>0</v>
      </c>
      <c r="I90" s="400" t="e">
        <f>C90-D90</f>
        <v>#VALUE!</v>
      </c>
      <c r="J90" s="400" t="e">
        <f>#REF!-G90</f>
        <v>#REF!</v>
      </c>
      <c r="L90" s="409"/>
    </row>
    <row r="91" spans="1:12" ht="28.5" customHeight="1" x14ac:dyDescent="0.25">
      <c r="A91" s="404" t="s">
        <v>179</v>
      </c>
      <c r="B91" s="112" t="s">
        <v>1237</v>
      </c>
      <c r="C91" s="602" t="s">
        <v>2037</v>
      </c>
      <c r="D91" s="437">
        <v>0</v>
      </c>
      <c r="E91" s="435">
        <v>0</v>
      </c>
      <c r="F91" s="435">
        <v>0</v>
      </c>
      <c r="G91" s="435">
        <v>0</v>
      </c>
      <c r="H91" s="436">
        <v>0</v>
      </c>
      <c r="I91" s="407" t="e">
        <f>C91-D91</f>
        <v>#VALUE!</v>
      </c>
      <c r="J91" s="414" t="e">
        <f>#REF!-G91</f>
        <v>#REF!</v>
      </c>
    </row>
    <row r="92" spans="1:12" ht="26.25" customHeight="1" x14ac:dyDescent="0.25">
      <c r="A92" s="404" t="s">
        <v>180</v>
      </c>
      <c r="B92" s="112" t="s">
        <v>1329</v>
      </c>
      <c r="C92" s="602" t="s">
        <v>2038</v>
      </c>
      <c r="D92" s="437">
        <v>0</v>
      </c>
      <c r="E92" s="435">
        <v>0</v>
      </c>
      <c r="F92" s="435">
        <v>0</v>
      </c>
      <c r="G92" s="435">
        <v>0</v>
      </c>
      <c r="H92" s="436">
        <v>0</v>
      </c>
      <c r="I92" s="407" t="e">
        <f>C92-D92</f>
        <v>#VALUE!</v>
      </c>
      <c r="J92" s="414" t="e">
        <f>#REF!-G92</f>
        <v>#REF!</v>
      </c>
    </row>
    <row r="93" spans="1:12" ht="41.25" customHeight="1" x14ac:dyDescent="0.25">
      <c r="A93" s="404" t="s">
        <v>181</v>
      </c>
      <c r="B93" s="112" t="s">
        <v>1256</v>
      </c>
      <c r="C93" s="602" t="s">
        <v>2039</v>
      </c>
      <c r="D93" s="426">
        <f>F93+G93+H93</f>
        <v>946095.83</v>
      </c>
      <c r="E93" s="426">
        <v>0</v>
      </c>
      <c r="F93" s="426">
        <f>F79</f>
        <v>5622</v>
      </c>
      <c r="G93" s="426">
        <f>G79+G80+G81</f>
        <v>843960.63</v>
      </c>
      <c r="H93" s="427">
        <f>H80</f>
        <v>96513.2</v>
      </c>
      <c r="I93" s="400" t="e">
        <f>C93-D93</f>
        <v>#VALUE!</v>
      </c>
      <c r="J93" s="400" t="e">
        <f>#REF!-G93</f>
        <v>#REF!</v>
      </c>
    </row>
    <row r="94" spans="1:12" ht="41.25" customHeight="1" x14ac:dyDescent="0.25">
      <c r="A94" s="404" t="s">
        <v>1261</v>
      </c>
      <c r="B94" s="112" t="s">
        <v>1262</v>
      </c>
      <c r="C94" s="602" t="s">
        <v>2040</v>
      </c>
      <c r="D94" s="426"/>
      <c r="E94" s="426"/>
      <c r="F94" s="426"/>
      <c r="G94" s="426"/>
      <c r="H94" s="427"/>
      <c r="I94" s="400"/>
      <c r="J94" s="400"/>
    </row>
    <row r="95" spans="1:12" ht="27.75" customHeight="1" x14ac:dyDescent="0.25">
      <c r="A95" s="390" t="s">
        <v>182</v>
      </c>
      <c r="B95" s="109" t="s">
        <v>183</v>
      </c>
      <c r="C95" s="603" t="s">
        <v>2041</v>
      </c>
      <c r="D95" s="437"/>
      <c r="E95" s="435"/>
      <c r="F95" s="435"/>
      <c r="G95" s="435"/>
      <c r="H95" s="436"/>
      <c r="I95" s="407"/>
      <c r="J95" s="414"/>
      <c r="L95" s="409"/>
    </row>
    <row r="96" spans="1:12" ht="29.25" customHeight="1" x14ac:dyDescent="0.25">
      <c r="A96" s="404" t="s">
        <v>184</v>
      </c>
      <c r="B96" s="405" t="s">
        <v>518</v>
      </c>
      <c r="C96" s="602" t="s">
        <v>2042</v>
      </c>
      <c r="D96" s="437"/>
      <c r="E96" s="435"/>
      <c r="F96" s="435"/>
      <c r="G96" s="435"/>
      <c r="H96" s="436"/>
      <c r="I96" s="407"/>
      <c r="J96" s="414"/>
      <c r="L96" s="409"/>
    </row>
    <row r="97" spans="1:14" ht="42.75" customHeight="1" x14ac:dyDescent="0.25">
      <c r="A97" s="404" t="s">
        <v>890</v>
      </c>
      <c r="B97" s="405" t="s">
        <v>519</v>
      </c>
      <c r="C97" s="602" t="s">
        <v>2043</v>
      </c>
      <c r="D97" s="437"/>
      <c r="E97" s="435"/>
      <c r="F97" s="435"/>
      <c r="G97" s="435"/>
      <c r="H97" s="436"/>
      <c r="I97" s="407"/>
      <c r="J97" s="414"/>
      <c r="L97" s="409"/>
    </row>
    <row r="98" spans="1:14" ht="21" customHeight="1" x14ac:dyDescent="0.25">
      <c r="A98" s="404"/>
      <c r="B98" s="441" t="s">
        <v>891</v>
      </c>
      <c r="C98" s="602" t="s">
        <v>2044</v>
      </c>
      <c r="D98" s="437"/>
      <c r="E98" s="435"/>
      <c r="F98" s="435"/>
      <c r="G98" s="435"/>
      <c r="H98" s="436"/>
      <c r="I98" s="407"/>
      <c r="J98" s="414"/>
      <c r="L98" s="409"/>
    </row>
    <row r="99" spans="1:14" ht="23.25" customHeight="1" x14ac:dyDescent="0.25">
      <c r="A99" s="390" t="s">
        <v>186</v>
      </c>
      <c r="B99" s="109" t="s">
        <v>187</v>
      </c>
      <c r="C99" s="603" t="s">
        <v>2045</v>
      </c>
      <c r="D99" s="437"/>
      <c r="E99" s="435"/>
      <c r="F99" s="435"/>
      <c r="G99" s="435"/>
      <c r="H99" s="436"/>
      <c r="I99" s="407"/>
      <c r="J99" s="414"/>
      <c r="L99" s="409"/>
    </row>
    <row r="100" spans="1:14" ht="42" customHeight="1" x14ac:dyDescent="0.25">
      <c r="A100" s="404" t="s">
        <v>188</v>
      </c>
      <c r="B100" s="111" t="s">
        <v>1330</v>
      </c>
      <c r="C100" s="357" t="s">
        <v>2045</v>
      </c>
      <c r="D100" s="437"/>
      <c r="E100" s="435"/>
      <c r="F100" s="435"/>
      <c r="G100" s="435"/>
      <c r="H100" s="436"/>
      <c r="I100" s="407"/>
      <c r="J100" s="414"/>
      <c r="L100" s="409"/>
    </row>
    <row r="101" spans="1:14" x14ac:dyDescent="0.25">
      <c r="N101" s="442"/>
    </row>
    <row r="103" spans="1:14" x14ac:dyDescent="0.25">
      <c r="N103" s="442"/>
    </row>
    <row r="106" spans="1:14" x14ac:dyDescent="0.25">
      <c r="C106" s="443"/>
    </row>
    <row r="107" spans="1:14" x14ac:dyDescent="0.25">
      <c r="B107" s="394"/>
      <c r="C107" s="443"/>
    </row>
    <row r="108" spans="1:14" x14ac:dyDescent="0.25">
      <c r="B108" s="394"/>
      <c r="C108" s="444"/>
    </row>
  </sheetData>
  <mergeCells count="4">
    <mergeCell ref="A2:C2"/>
    <mergeCell ref="A3:J3"/>
    <mergeCell ref="D4:H4"/>
    <mergeCell ref="I4:J4"/>
  </mergeCells>
  <printOptions horizontalCentered="1"/>
  <pageMargins left="0.78740157480314965" right="0.39370078740157483" top="0.78740157480314965" bottom="0.78740157480314965" header="0.51181102362204722" footer="0.39370078740157483"/>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U307"/>
  <sheetViews>
    <sheetView tabSelected="1" view="pageBreakPreview" zoomScale="60" zoomScaleNormal="60" zoomScalePageLayoutView="40" workbookViewId="0">
      <pane xSplit="1" ySplit="16" topLeftCell="B261" activePane="bottomRight" state="frozen"/>
      <selection pane="topRight" activeCell="B1" sqref="B1"/>
      <selection pane="bottomLeft" activeCell="A17" sqref="A17"/>
      <selection pane="bottomRight" activeCell="E4" sqref="E4:P4"/>
    </sheetView>
  </sheetViews>
  <sheetFormatPr defaultColWidth="17" defaultRowHeight="18" x14ac:dyDescent="0.25"/>
  <cols>
    <col min="1" max="1" width="7.28515625" style="24" customWidth="1"/>
    <col min="2" max="2" width="99" style="25" customWidth="1"/>
    <col min="3" max="3" width="19.42578125" style="26" customWidth="1"/>
    <col min="4" max="4" width="16.28515625" style="33" customWidth="1"/>
    <col min="5" max="5" width="17.42578125" style="33" customWidth="1"/>
    <col min="6" max="6" width="16.140625" style="33" customWidth="1"/>
    <col min="7" max="7" width="19.28515625" style="33" customWidth="1"/>
    <col min="8" max="8" width="18.140625" style="29" hidden="1" customWidth="1"/>
    <col min="9" max="9" width="15.28515625" style="27" hidden="1" customWidth="1"/>
    <col min="10" max="10" width="17" style="27" hidden="1" customWidth="1"/>
    <col min="11" max="11" width="18" style="27" hidden="1" customWidth="1"/>
    <col min="12" max="12" width="16.28515625" style="27" hidden="1" customWidth="1"/>
    <col min="13" max="13" width="18.140625" style="28" hidden="1" customWidth="1"/>
    <col min="14" max="14" width="8.140625" style="28" hidden="1" customWidth="1"/>
    <col min="15" max="15" width="5" style="28" hidden="1" customWidth="1"/>
    <col min="16" max="16" width="18.7109375" style="33" customWidth="1"/>
    <col min="17" max="17" width="21.85546875" style="28" bestFit="1" customWidth="1"/>
    <col min="18" max="19" width="19.85546875" style="27" bestFit="1" customWidth="1"/>
    <col min="20" max="20" width="17.85546875" style="27" bestFit="1" customWidth="1"/>
    <col min="21" max="21" width="19.42578125" style="27" bestFit="1" customWidth="1"/>
    <col min="22" max="22" width="17.85546875" style="27" bestFit="1" customWidth="1"/>
    <col min="23" max="24" width="17" style="27"/>
    <col min="25" max="25" width="17.85546875" style="27" bestFit="1" customWidth="1"/>
    <col min="26" max="257" width="17" style="27"/>
    <col min="258" max="258" width="7.42578125" style="27" customWidth="1"/>
    <col min="259" max="259" width="100" style="27" customWidth="1"/>
    <col min="260" max="260" width="24.42578125" style="27" customWidth="1"/>
    <col min="261" max="261" width="20.42578125" style="27" customWidth="1"/>
    <col min="262" max="262" width="17.42578125" style="27" customWidth="1"/>
    <col min="263" max="263" width="19.140625" style="27" customWidth="1"/>
    <col min="264" max="264" width="22.85546875" style="27" customWidth="1"/>
    <col min="265" max="272" width="0" style="27" hidden="1" customWidth="1"/>
    <col min="273" max="273" width="21.85546875" style="27" bestFit="1" customWidth="1"/>
    <col min="274" max="275" width="19.85546875" style="27" bestFit="1" customWidth="1"/>
    <col min="276" max="513" width="17" style="27"/>
    <col min="514" max="514" width="7.42578125" style="27" customWidth="1"/>
    <col min="515" max="515" width="100" style="27" customWidth="1"/>
    <col min="516" max="516" width="24.42578125" style="27" customWidth="1"/>
    <col min="517" max="517" width="20.42578125" style="27" customWidth="1"/>
    <col min="518" max="518" width="17.42578125" style="27" customWidth="1"/>
    <col min="519" max="519" width="19.140625" style="27" customWidth="1"/>
    <col min="520" max="520" width="22.85546875" style="27" customWidth="1"/>
    <col min="521" max="528" width="0" style="27" hidden="1" customWidth="1"/>
    <col min="529" max="529" width="21.85546875" style="27" bestFit="1" customWidth="1"/>
    <col min="530" max="531" width="19.85546875" style="27" bestFit="1" customWidth="1"/>
    <col min="532" max="769" width="17" style="27"/>
    <col min="770" max="770" width="7.42578125" style="27" customWidth="1"/>
    <col min="771" max="771" width="100" style="27" customWidth="1"/>
    <col min="772" max="772" width="24.42578125" style="27" customWidth="1"/>
    <col min="773" max="773" width="20.42578125" style="27" customWidth="1"/>
    <col min="774" max="774" width="17.42578125" style="27" customWidth="1"/>
    <col min="775" max="775" width="19.140625" style="27" customWidth="1"/>
    <col min="776" max="776" width="22.85546875" style="27" customWidth="1"/>
    <col min="777" max="784" width="0" style="27" hidden="1" customWidth="1"/>
    <col min="785" max="785" width="21.85546875" style="27" bestFit="1" customWidth="1"/>
    <col min="786" max="787" width="19.85546875" style="27" bestFit="1" customWidth="1"/>
    <col min="788" max="1025" width="17" style="27"/>
    <col min="1026" max="1026" width="7.42578125" style="27" customWidth="1"/>
    <col min="1027" max="1027" width="100" style="27" customWidth="1"/>
    <col min="1028" max="1028" width="24.42578125" style="27" customWidth="1"/>
    <col min="1029" max="1029" width="20.42578125" style="27" customWidth="1"/>
    <col min="1030" max="1030" width="17.42578125" style="27" customWidth="1"/>
    <col min="1031" max="1031" width="19.140625" style="27" customWidth="1"/>
    <col min="1032" max="1032" width="22.85546875" style="27" customWidth="1"/>
    <col min="1033" max="1040" width="0" style="27" hidden="1" customWidth="1"/>
    <col min="1041" max="1041" width="21.85546875" style="27" bestFit="1" customWidth="1"/>
    <col min="1042" max="1043" width="19.85546875" style="27" bestFit="1" customWidth="1"/>
    <col min="1044" max="1281" width="17" style="27"/>
    <col min="1282" max="1282" width="7.42578125" style="27" customWidth="1"/>
    <col min="1283" max="1283" width="100" style="27" customWidth="1"/>
    <col min="1284" max="1284" width="24.42578125" style="27" customWidth="1"/>
    <col min="1285" max="1285" width="20.42578125" style="27" customWidth="1"/>
    <col min="1286" max="1286" width="17.42578125" style="27" customWidth="1"/>
    <col min="1287" max="1287" width="19.140625" style="27" customWidth="1"/>
    <col min="1288" max="1288" width="22.85546875" style="27" customWidth="1"/>
    <col min="1289" max="1296" width="0" style="27" hidden="1" customWidth="1"/>
    <col min="1297" max="1297" width="21.85546875" style="27" bestFit="1" customWidth="1"/>
    <col min="1298" max="1299" width="19.85546875" style="27" bestFit="1" customWidth="1"/>
    <col min="1300" max="1537" width="17" style="27"/>
    <col min="1538" max="1538" width="7.42578125" style="27" customWidth="1"/>
    <col min="1539" max="1539" width="100" style="27" customWidth="1"/>
    <col min="1540" max="1540" width="24.42578125" style="27" customWidth="1"/>
    <col min="1541" max="1541" width="20.42578125" style="27" customWidth="1"/>
    <col min="1542" max="1542" width="17.42578125" style="27" customWidth="1"/>
    <col min="1543" max="1543" width="19.140625" style="27" customWidth="1"/>
    <col min="1544" max="1544" width="22.85546875" style="27" customWidth="1"/>
    <col min="1545" max="1552" width="0" style="27" hidden="1" customWidth="1"/>
    <col min="1553" max="1553" width="21.85546875" style="27" bestFit="1" customWidth="1"/>
    <col min="1554" max="1555" width="19.85546875" style="27" bestFit="1" customWidth="1"/>
    <col min="1556" max="1793" width="17" style="27"/>
    <col min="1794" max="1794" width="7.42578125" style="27" customWidth="1"/>
    <col min="1795" max="1795" width="100" style="27" customWidth="1"/>
    <col min="1796" max="1796" width="24.42578125" style="27" customWidth="1"/>
    <col min="1797" max="1797" width="20.42578125" style="27" customWidth="1"/>
    <col min="1798" max="1798" width="17.42578125" style="27" customWidth="1"/>
    <col min="1799" max="1799" width="19.140625" style="27" customWidth="1"/>
    <col min="1800" max="1800" width="22.85546875" style="27" customWidth="1"/>
    <col min="1801" max="1808" width="0" style="27" hidden="1" customWidth="1"/>
    <col min="1809" max="1809" width="21.85546875" style="27" bestFit="1" customWidth="1"/>
    <col min="1810" max="1811" width="19.85546875" style="27" bestFit="1" customWidth="1"/>
    <col min="1812" max="2049" width="17" style="27"/>
    <col min="2050" max="2050" width="7.42578125" style="27" customWidth="1"/>
    <col min="2051" max="2051" width="100" style="27" customWidth="1"/>
    <col min="2052" max="2052" width="24.42578125" style="27" customWidth="1"/>
    <col min="2053" max="2053" width="20.42578125" style="27" customWidth="1"/>
    <col min="2054" max="2054" width="17.42578125" style="27" customWidth="1"/>
    <col min="2055" max="2055" width="19.140625" style="27" customWidth="1"/>
    <col min="2056" max="2056" width="22.85546875" style="27" customWidth="1"/>
    <col min="2057" max="2064" width="0" style="27" hidden="1" customWidth="1"/>
    <col min="2065" max="2065" width="21.85546875" style="27" bestFit="1" customWidth="1"/>
    <col min="2066" max="2067" width="19.85546875" style="27" bestFit="1" customWidth="1"/>
    <col min="2068" max="2305" width="17" style="27"/>
    <col min="2306" max="2306" width="7.42578125" style="27" customWidth="1"/>
    <col min="2307" max="2307" width="100" style="27" customWidth="1"/>
    <col min="2308" max="2308" width="24.42578125" style="27" customWidth="1"/>
    <col min="2309" max="2309" width="20.42578125" style="27" customWidth="1"/>
    <col min="2310" max="2310" width="17.42578125" style="27" customWidth="1"/>
    <col min="2311" max="2311" width="19.140625" style="27" customWidth="1"/>
    <col min="2312" max="2312" width="22.85546875" style="27" customWidth="1"/>
    <col min="2313" max="2320" width="0" style="27" hidden="1" customWidth="1"/>
    <col min="2321" max="2321" width="21.85546875" style="27" bestFit="1" customWidth="1"/>
    <col min="2322" max="2323" width="19.85546875" style="27" bestFit="1" customWidth="1"/>
    <col min="2324" max="2561" width="17" style="27"/>
    <col min="2562" max="2562" width="7.42578125" style="27" customWidth="1"/>
    <col min="2563" max="2563" width="100" style="27" customWidth="1"/>
    <col min="2564" max="2564" width="24.42578125" style="27" customWidth="1"/>
    <col min="2565" max="2565" width="20.42578125" style="27" customWidth="1"/>
    <col min="2566" max="2566" width="17.42578125" style="27" customWidth="1"/>
    <col min="2567" max="2567" width="19.140625" style="27" customWidth="1"/>
    <col min="2568" max="2568" width="22.85546875" style="27" customWidth="1"/>
    <col min="2569" max="2576" width="0" style="27" hidden="1" customWidth="1"/>
    <col min="2577" max="2577" width="21.85546875" style="27" bestFit="1" customWidth="1"/>
    <col min="2578" max="2579" width="19.85546875" style="27" bestFit="1" customWidth="1"/>
    <col min="2580" max="2817" width="17" style="27"/>
    <col min="2818" max="2818" width="7.42578125" style="27" customWidth="1"/>
    <col min="2819" max="2819" width="100" style="27" customWidth="1"/>
    <col min="2820" max="2820" width="24.42578125" style="27" customWidth="1"/>
    <col min="2821" max="2821" width="20.42578125" style="27" customWidth="1"/>
    <col min="2822" max="2822" width="17.42578125" style="27" customWidth="1"/>
    <col min="2823" max="2823" width="19.140625" style="27" customWidth="1"/>
    <col min="2824" max="2824" width="22.85546875" style="27" customWidth="1"/>
    <col min="2825" max="2832" width="0" style="27" hidden="1" customWidth="1"/>
    <col min="2833" max="2833" width="21.85546875" style="27" bestFit="1" customWidth="1"/>
    <col min="2834" max="2835" width="19.85546875" style="27" bestFit="1" customWidth="1"/>
    <col min="2836" max="3073" width="17" style="27"/>
    <col min="3074" max="3074" width="7.42578125" style="27" customWidth="1"/>
    <col min="3075" max="3075" width="100" style="27" customWidth="1"/>
    <col min="3076" max="3076" width="24.42578125" style="27" customWidth="1"/>
    <col min="3077" max="3077" width="20.42578125" style="27" customWidth="1"/>
    <col min="3078" max="3078" width="17.42578125" style="27" customWidth="1"/>
    <col min="3079" max="3079" width="19.140625" style="27" customWidth="1"/>
    <col min="3080" max="3080" width="22.85546875" style="27" customWidth="1"/>
    <col min="3081" max="3088" width="0" style="27" hidden="1" customWidth="1"/>
    <col min="3089" max="3089" width="21.85546875" style="27" bestFit="1" customWidth="1"/>
    <col min="3090" max="3091" width="19.85546875" style="27" bestFit="1" customWidth="1"/>
    <col min="3092" max="3329" width="17" style="27"/>
    <col min="3330" max="3330" width="7.42578125" style="27" customWidth="1"/>
    <col min="3331" max="3331" width="100" style="27" customWidth="1"/>
    <col min="3332" max="3332" width="24.42578125" style="27" customWidth="1"/>
    <col min="3333" max="3333" width="20.42578125" style="27" customWidth="1"/>
    <col min="3334" max="3334" width="17.42578125" style="27" customWidth="1"/>
    <col min="3335" max="3335" width="19.140625" style="27" customWidth="1"/>
    <col min="3336" max="3336" width="22.85546875" style="27" customWidth="1"/>
    <col min="3337" max="3344" width="0" style="27" hidden="1" customWidth="1"/>
    <col min="3345" max="3345" width="21.85546875" style="27" bestFit="1" customWidth="1"/>
    <col min="3346" max="3347" width="19.85546875" style="27" bestFit="1" customWidth="1"/>
    <col min="3348" max="3585" width="17" style="27"/>
    <col min="3586" max="3586" width="7.42578125" style="27" customWidth="1"/>
    <col min="3587" max="3587" width="100" style="27" customWidth="1"/>
    <col min="3588" max="3588" width="24.42578125" style="27" customWidth="1"/>
    <col min="3589" max="3589" width="20.42578125" style="27" customWidth="1"/>
    <col min="3590" max="3590" width="17.42578125" style="27" customWidth="1"/>
    <col min="3591" max="3591" width="19.140625" style="27" customWidth="1"/>
    <col min="3592" max="3592" width="22.85546875" style="27" customWidth="1"/>
    <col min="3593" max="3600" width="0" style="27" hidden="1" customWidth="1"/>
    <col min="3601" max="3601" width="21.85546875" style="27" bestFit="1" customWidth="1"/>
    <col min="3602" max="3603" width="19.85546875" style="27" bestFit="1" customWidth="1"/>
    <col min="3604" max="3841" width="17" style="27"/>
    <col min="3842" max="3842" width="7.42578125" style="27" customWidth="1"/>
    <col min="3843" max="3843" width="100" style="27" customWidth="1"/>
    <col min="3844" max="3844" width="24.42578125" style="27" customWidth="1"/>
    <col min="3845" max="3845" width="20.42578125" style="27" customWidth="1"/>
    <col min="3846" max="3846" width="17.42578125" style="27" customWidth="1"/>
    <col min="3847" max="3847" width="19.140625" style="27" customWidth="1"/>
    <col min="3848" max="3848" width="22.85546875" style="27" customWidth="1"/>
    <col min="3849" max="3856" width="0" style="27" hidden="1" customWidth="1"/>
    <col min="3857" max="3857" width="21.85546875" style="27" bestFit="1" customWidth="1"/>
    <col min="3858" max="3859" width="19.85546875" style="27" bestFit="1" customWidth="1"/>
    <col min="3860" max="4097" width="17" style="27"/>
    <col min="4098" max="4098" width="7.42578125" style="27" customWidth="1"/>
    <col min="4099" max="4099" width="100" style="27" customWidth="1"/>
    <col min="4100" max="4100" width="24.42578125" style="27" customWidth="1"/>
    <col min="4101" max="4101" width="20.42578125" style="27" customWidth="1"/>
    <col min="4102" max="4102" width="17.42578125" style="27" customWidth="1"/>
    <col min="4103" max="4103" width="19.140625" style="27" customWidth="1"/>
    <col min="4104" max="4104" width="22.85546875" style="27" customWidth="1"/>
    <col min="4105" max="4112" width="0" style="27" hidden="1" customWidth="1"/>
    <col min="4113" max="4113" width="21.85546875" style="27" bestFit="1" customWidth="1"/>
    <col min="4114" max="4115" width="19.85546875" style="27" bestFit="1" customWidth="1"/>
    <col min="4116" max="4353" width="17" style="27"/>
    <col min="4354" max="4354" width="7.42578125" style="27" customWidth="1"/>
    <col min="4355" max="4355" width="100" style="27" customWidth="1"/>
    <col min="4356" max="4356" width="24.42578125" style="27" customWidth="1"/>
    <col min="4357" max="4357" width="20.42578125" style="27" customWidth="1"/>
    <col min="4358" max="4358" width="17.42578125" style="27" customWidth="1"/>
    <col min="4359" max="4359" width="19.140625" style="27" customWidth="1"/>
    <col min="4360" max="4360" width="22.85546875" style="27" customWidth="1"/>
    <col min="4361" max="4368" width="0" style="27" hidden="1" customWidth="1"/>
    <col min="4369" max="4369" width="21.85546875" style="27" bestFit="1" customWidth="1"/>
    <col min="4370" max="4371" width="19.85546875" style="27" bestFit="1" customWidth="1"/>
    <col min="4372" max="4609" width="17" style="27"/>
    <col min="4610" max="4610" width="7.42578125" style="27" customWidth="1"/>
    <col min="4611" max="4611" width="100" style="27" customWidth="1"/>
    <col min="4612" max="4612" width="24.42578125" style="27" customWidth="1"/>
    <col min="4613" max="4613" width="20.42578125" style="27" customWidth="1"/>
    <col min="4614" max="4614" width="17.42578125" style="27" customWidth="1"/>
    <col min="4615" max="4615" width="19.140625" style="27" customWidth="1"/>
    <col min="4616" max="4616" width="22.85546875" style="27" customWidth="1"/>
    <col min="4617" max="4624" width="0" style="27" hidden="1" customWidth="1"/>
    <col min="4625" max="4625" width="21.85546875" style="27" bestFit="1" customWidth="1"/>
    <col min="4626" max="4627" width="19.85546875" style="27" bestFit="1" customWidth="1"/>
    <col min="4628" max="4865" width="17" style="27"/>
    <col min="4866" max="4866" width="7.42578125" style="27" customWidth="1"/>
    <col min="4867" max="4867" width="100" style="27" customWidth="1"/>
    <col min="4868" max="4868" width="24.42578125" style="27" customWidth="1"/>
    <col min="4869" max="4869" width="20.42578125" style="27" customWidth="1"/>
    <col min="4870" max="4870" width="17.42578125" style="27" customWidth="1"/>
    <col min="4871" max="4871" width="19.140625" style="27" customWidth="1"/>
    <col min="4872" max="4872" width="22.85546875" style="27" customWidth="1"/>
    <col min="4873" max="4880" width="0" style="27" hidden="1" customWidth="1"/>
    <col min="4881" max="4881" width="21.85546875" style="27" bestFit="1" customWidth="1"/>
    <col min="4882" max="4883" width="19.85546875" style="27" bestFit="1" customWidth="1"/>
    <col min="4884" max="5121" width="17" style="27"/>
    <col min="5122" max="5122" width="7.42578125" style="27" customWidth="1"/>
    <col min="5123" max="5123" width="100" style="27" customWidth="1"/>
    <col min="5124" max="5124" width="24.42578125" style="27" customWidth="1"/>
    <col min="5125" max="5125" width="20.42578125" style="27" customWidth="1"/>
    <col min="5126" max="5126" width="17.42578125" style="27" customWidth="1"/>
    <col min="5127" max="5127" width="19.140625" style="27" customWidth="1"/>
    <col min="5128" max="5128" width="22.85546875" style="27" customWidth="1"/>
    <col min="5129" max="5136" width="0" style="27" hidden="1" customWidth="1"/>
    <col min="5137" max="5137" width="21.85546875" style="27" bestFit="1" customWidth="1"/>
    <col min="5138" max="5139" width="19.85546875" style="27" bestFit="1" customWidth="1"/>
    <col min="5140" max="5377" width="17" style="27"/>
    <col min="5378" max="5378" width="7.42578125" style="27" customWidth="1"/>
    <col min="5379" max="5379" width="100" style="27" customWidth="1"/>
    <col min="5380" max="5380" width="24.42578125" style="27" customWidth="1"/>
    <col min="5381" max="5381" width="20.42578125" style="27" customWidth="1"/>
    <col min="5382" max="5382" width="17.42578125" style="27" customWidth="1"/>
    <col min="5383" max="5383" width="19.140625" style="27" customWidth="1"/>
    <col min="5384" max="5384" width="22.85546875" style="27" customWidth="1"/>
    <col min="5385" max="5392" width="0" style="27" hidden="1" customWidth="1"/>
    <col min="5393" max="5393" width="21.85546875" style="27" bestFit="1" customWidth="1"/>
    <col min="5394" max="5395" width="19.85546875" style="27" bestFit="1" customWidth="1"/>
    <col min="5396" max="5633" width="17" style="27"/>
    <col min="5634" max="5634" width="7.42578125" style="27" customWidth="1"/>
    <col min="5635" max="5635" width="100" style="27" customWidth="1"/>
    <col min="5636" max="5636" width="24.42578125" style="27" customWidth="1"/>
    <col min="5637" max="5637" width="20.42578125" style="27" customWidth="1"/>
    <col min="5638" max="5638" width="17.42578125" style="27" customWidth="1"/>
    <col min="5639" max="5639" width="19.140625" style="27" customWidth="1"/>
    <col min="5640" max="5640" width="22.85546875" style="27" customWidth="1"/>
    <col min="5641" max="5648" width="0" style="27" hidden="1" customWidth="1"/>
    <col min="5649" max="5649" width="21.85546875" style="27" bestFit="1" customWidth="1"/>
    <col min="5650" max="5651" width="19.85546875" style="27" bestFit="1" customWidth="1"/>
    <col min="5652" max="5889" width="17" style="27"/>
    <col min="5890" max="5890" width="7.42578125" style="27" customWidth="1"/>
    <col min="5891" max="5891" width="100" style="27" customWidth="1"/>
    <col min="5892" max="5892" width="24.42578125" style="27" customWidth="1"/>
    <col min="5893" max="5893" width="20.42578125" style="27" customWidth="1"/>
    <col min="5894" max="5894" width="17.42578125" style="27" customWidth="1"/>
    <col min="5895" max="5895" width="19.140625" style="27" customWidth="1"/>
    <col min="5896" max="5896" width="22.85546875" style="27" customWidth="1"/>
    <col min="5897" max="5904" width="0" style="27" hidden="1" customWidth="1"/>
    <col min="5905" max="5905" width="21.85546875" style="27" bestFit="1" customWidth="1"/>
    <col min="5906" max="5907" width="19.85546875" style="27" bestFit="1" customWidth="1"/>
    <col min="5908" max="6145" width="17" style="27"/>
    <col min="6146" max="6146" width="7.42578125" style="27" customWidth="1"/>
    <col min="6147" max="6147" width="100" style="27" customWidth="1"/>
    <col min="6148" max="6148" width="24.42578125" style="27" customWidth="1"/>
    <col min="6149" max="6149" width="20.42578125" style="27" customWidth="1"/>
    <col min="6150" max="6150" width="17.42578125" style="27" customWidth="1"/>
    <col min="6151" max="6151" width="19.140625" style="27" customWidth="1"/>
    <col min="6152" max="6152" width="22.85546875" style="27" customWidth="1"/>
    <col min="6153" max="6160" width="0" style="27" hidden="1" customWidth="1"/>
    <col min="6161" max="6161" width="21.85546875" style="27" bestFit="1" customWidth="1"/>
    <col min="6162" max="6163" width="19.85546875" style="27" bestFit="1" customWidth="1"/>
    <col min="6164" max="6401" width="17" style="27"/>
    <col min="6402" max="6402" width="7.42578125" style="27" customWidth="1"/>
    <col min="6403" max="6403" width="100" style="27" customWidth="1"/>
    <col min="6404" max="6404" width="24.42578125" style="27" customWidth="1"/>
    <col min="6405" max="6405" width="20.42578125" style="27" customWidth="1"/>
    <col min="6406" max="6406" width="17.42578125" style="27" customWidth="1"/>
    <col min="6407" max="6407" width="19.140625" style="27" customWidth="1"/>
    <col min="6408" max="6408" width="22.85546875" style="27" customWidth="1"/>
    <col min="6409" max="6416" width="0" style="27" hidden="1" customWidth="1"/>
    <col min="6417" max="6417" width="21.85546875" style="27" bestFit="1" customWidth="1"/>
    <col min="6418" max="6419" width="19.85546875" style="27" bestFit="1" customWidth="1"/>
    <col min="6420" max="6657" width="17" style="27"/>
    <col min="6658" max="6658" width="7.42578125" style="27" customWidth="1"/>
    <col min="6659" max="6659" width="100" style="27" customWidth="1"/>
    <col min="6660" max="6660" width="24.42578125" style="27" customWidth="1"/>
    <col min="6661" max="6661" width="20.42578125" style="27" customWidth="1"/>
    <col min="6662" max="6662" width="17.42578125" style="27" customWidth="1"/>
    <col min="6663" max="6663" width="19.140625" style="27" customWidth="1"/>
    <col min="6664" max="6664" width="22.85546875" style="27" customWidth="1"/>
    <col min="6665" max="6672" width="0" style="27" hidden="1" customWidth="1"/>
    <col min="6673" max="6673" width="21.85546875" style="27" bestFit="1" customWidth="1"/>
    <col min="6674" max="6675" width="19.85546875" style="27" bestFit="1" customWidth="1"/>
    <col min="6676" max="6913" width="17" style="27"/>
    <col min="6914" max="6914" width="7.42578125" style="27" customWidth="1"/>
    <col min="6915" max="6915" width="100" style="27" customWidth="1"/>
    <col min="6916" max="6916" width="24.42578125" style="27" customWidth="1"/>
    <col min="6917" max="6917" width="20.42578125" style="27" customWidth="1"/>
    <col min="6918" max="6918" width="17.42578125" style="27" customWidth="1"/>
    <col min="6919" max="6919" width="19.140625" style="27" customWidth="1"/>
    <col min="6920" max="6920" width="22.85546875" style="27" customWidth="1"/>
    <col min="6921" max="6928" width="0" style="27" hidden="1" customWidth="1"/>
    <col min="6929" max="6929" width="21.85546875" style="27" bestFit="1" customWidth="1"/>
    <col min="6930" max="6931" width="19.85546875" style="27" bestFit="1" customWidth="1"/>
    <col min="6932" max="7169" width="17" style="27"/>
    <col min="7170" max="7170" width="7.42578125" style="27" customWidth="1"/>
    <col min="7171" max="7171" width="100" style="27" customWidth="1"/>
    <col min="7172" max="7172" width="24.42578125" style="27" customWidth="1"/>
    <col min="7173" max="7173" width="20.42578125" style="27" customWidth="1"/>
    <col min="7174" max="7174" width="17.42578125" style="27" customWidth="1"/>
    <col min="7175" max="7175" width="19.140625" style="27" customWidth="1"/>
    <col min="7176" max="7176" width="22.85546875" style="27" customWidth="1"/>
    <col min="7177" max="7184" width="0" style="27" hidden="1" customWidth="1"/>
    <col min="7185" max="7185" width="21.85546875" style="27" bestFit="1" customWidth="1"/>
    <col min="7186" max="7187" width="19.85546875" style="27" bestFit="1" customWidth="1"/>
    <col min="7188" max="7425" width="17" style="27"/>
    <col min="7426" max="7426" width="7.42578125" style="27" customWidth="1"/>
    <col min="7427" max="7427" width="100" style="27" customWidth="1"/>
    <col min="7428" max="7428" width="24.42578125" style="27" customWidth="1"/>
    <col min="7429" max="7429" width="20.42578125" style="27" customWidth="1"/>
    <col min="7430" max="7430" width="17.42578125" style="27" customWidth="1"/>
    <col min="7431" max="7431" width="19.140625" style="27" customWidth="1"/>
    <col min="7432" max="7432" width="22.85546875" style="27" customWidth="1"/>
    <col min="7433" max="7440" width="0" style="27" hidden="1" customWidth="1"/>
    <col min="7441" max="7441" width="21.85546875" style="27" bestFit="1" customWidth="1"/>
    <col min="7442" max="7443" width="19.85546875" style="27" bestFit="1" customWidth="1"/>
    <col min="7444" max="7681" width="17" style="27"/>
    <col min="7682" max="7682" width="7.42578125" style="27" customWidth="1"/>
    <col min="7683" max="7683" width="100" style="27" customWidth="1"/>
    <col min="7684" max="7684" width="24.42578125" style="27" customWidth="1"/>
    <col min="7685" max="7685" width="20.42578125" style="27" customWidth="1"/>
    <col min="7686" max="7686" width="17.42578125" style="27" customWidth="1"/>
    <col min="7687" max="7687" width="19.140625" style="27" customWidth="1"/>
    <col min="7688" max="7688" width="22.85546875" style="27" customWidth="1"/>
    <col min="7689" max="7696" width="0" style="27" hidden="1" customWidth="1"/>
    <col min="7697" max="7697" width="21.85546875" style="27" bestFit="1" customWidth="1"/>
    <col min="7698" max="7699" width="19.85546875" style="27" bestFit="1" customWidth="1"/>
    <col min="7700" max="7937" width="17" style="27"/>
    <col min="7938" max="7938" width="7.42578125" style="27" customWidth="1"/>
    <col min="7939" max="7939" width="100" style="27" customWidth="1"/>
    <col min="7940" max="7940" width="24.42578125" style="27" customWidth="1"/>
    <col min="7941" max="7941" width="20.42578125" style="27" customWidth="1"/>
    <col min="7942" max="7942" width="17.42578125" style="27" customWidth="1"/>
    <col min="7943" max="7943" width="19.140625" style="27" customWidth="1"/>
    <col min="7944" max="7944" width="22.85546875" style="27" customWidth="1"/>
    <col min="7945" max="7952" width="0" style="27" hidden="1" customWidth="1"/>
    <col min="7953" max="7953" width="21.85546875" style="27" bestFit="1" customWidth="1"/>
    <col min="7954" max="7955" width="19.85546875" style="27" bestFit="1" customWidth="1"/>
    <col min="7956" max="8193" width="17" style="27"/>
    <col min="8194" max="8194" width="7.42578125" style="27" customWidth="1"/>
    <col min="8195" max="8195" width="100" style="27" customWidth="1"/>
    <col min="8196" max="8196" width="24.42578125" style="27" customWidth="1"/>
    <col min="8197" max="8197" width="20.42578125" style="27" customWidth="1"/>
    <col min="8198" max="8198" width="17.42578125" style="27" customWidth="1"/>
    <col min="8199" max="8199" width="19.140625" style="27" customWidth="1"/>
    <col min="8200" max="8200" width="22.85546875" style="27" customWidth="1"/>
    <col min="8201" max="8208" width="0" style="27" hidden="1" customWidth="1"/>
    <col min="8209" max="8209" width="21.85546875" style="27" bestFit="1" customWidth="1"/>
    <col min="8210" max="8211" width="19.85546875" style="27" bestFit="1" customWidth="1"/>
    <col min="8212" max="8449" width="17" style="27"/>
    <col min="8450" max="8450" width="7.42578125" style="27" customWidth="1"/>
    <col min="8451" max="8451" width="100" style="27" customWidth="1"/>
    <col min="8452" max="8452" width="24.42578125" style="27" customWidth="1"/>
    <col min="8453" max="8453" width="20.42578125" style="27" customWidth="1"/>
    <col min="8454" max="8454" width="17.42578125" style="27" customWidth="1"/>
    <col min="8455" max="8455" width="19.140625" style="27" customWidth="1"/>
    <col min="8456" max="8456" width="22.85546875" style="27" customWidth="1"/>
    <col min="8457" max="8464" width="0" style="27" hidden="1" customWidth="1"/>
    <col min="8465" max="8465" width="21.85546875" style="27" bestFit="1" customWidth="1"/>
    <col min="8466" max="8467" width="19.85546875" style="27" bestFit="1" customWidth="1"/>
    <col min="8468" max="8705" width="17" style="27"/>
    <col min="8706" max="8706" width="7.42578125" style="27" customWidth="1"/>
    <col min="8707" max="8707" width="100" style="27" customWidth="1"/>
    <col min="8708" max="8708" width="24.42578125" style="27" customWidth="1"/>
    <col min="8709" max="8709" width="20.42578125" style="27" customWidth="1"/>
    <col min="8710" max="8710" width="17.42578125" style="27" customWidth="1"/>
    <col min="8711" max="8711" width="19.140625" style="27" customWidth="1"/>
    <col min="8712" max="8712" width="22.85546875" style="27" customWidth="1"/>
    <col min="8713" max="8720" width="0" style="27" hidden="1" customWidth="1"/>
    <col min="8721" max="8721" width="21.85546875" style="27" bestFit="1" customWidth="1"/>
    <col min="8722" max="8723" width="19.85546875" style="27" bestFit="1" customWidth="1"/>
    <col min="8724" max="8961" width="17" style="27"/>
    <col min="8962" max="8962" width="7.42578125" style="27" customWidth="1"/>
    <col min="8963" max="8963" width="100" style="27" customWidth="1"/>
    <col min="8964" max="8964" width="24.42578125" style="27" customWidth="1"/>
    <col min="8965" max="8965" width="20.42578125" style="27" customWidth="1"/>
    <col min="8966" max="8966" width="17.42578125" style="27" customWidth="1"/>
    <col min="8967" max="8967" width="19.140625" style="27" customWidth="1"/>
    <col min="8968" max="8968" width="22.85546875" style="27" customWidth="1"/>
    <col min="8969" max="8976" width="0" style="27" hidden="1" customWidth="1"/>
    <col min="8977" max="8977" width="21.85546875" style="27" bestFit="1" customWidth="1"/>
    <col min="8978" max="8979" width="19.85546875" style="27" bestFit="1" customWidth="1"/>
    <col min="8980" max="9217" width="17" style="27"/>
    <col min="9218" max="9218" width="7.42578125" style="27" customWidth="1"/>
    <col min="9219" max="9219" width="100" style="27" customWidth="1"/>
    <col min="9220" max="9220" width="24.42578125" style="27" customWidth="1"/>
    <col min="9221" max="9221" width="20.42578125" style="27" customWidth="1"/>
    <col min="9222" max="9222" width="17.42578125" style="27" customWidth="1"/>
    <col min="9223" max="9223" width="19.140625" style="27" customWidth="1"/>
    <col min="9224" max="9224" width="22.85546875" style="27" customWidth="1"/>
    <col min="9225" max="9232" width="0" style="27" hidden="1" customWidth="1"/>
    <col min="9233" max="9233" width="21.85546875" style="27" bestFit="1" customWidth="1"/>
    <col min="9234" max="9235" width="19.85546875" style="27" bestFit="1" customWidth="1"/>
    <col min="9236" max="9473" width="17" style="27"/>
    <col min="9474" max="9474" width="7.42578125" style="27" customWidth="1"/>
    <col min="9475" max="9475" width="100" style="27" customWidth="1"/>
    <col min="9476" max="9476" width="24.42578125" style="27" customWidth="1"/>
    <col min="9477" max="9477" width="20.42578125" style="27" customWidth="1"/>
    <col min="9478" max="9478" width="17.42578125" style="27" customWidth="1"/>
    <col min="9479" max="9479" width="19.140625" style="27" customWidth="1"/>
    <col min="9480" max="9480" width="22.85546875" style="27" customWidth="1"/>
    <col min="9481" max="9488" width="0" style="27" hidden="1" customWidth="1"/>
    <col min="9489" max="9489" width="21.85546875" style="27" bestFit="1" customWidth="1"/>
    <col min="9490" max="9491" width="19.85546875" style="27" bestFit="1" customWidth="1"/>
    <col min="9492" max="9729" width="17" style="27"/>
    <col min="9730" max="9730" width="7.42578125" style="27" customWidth="1"/>
    <col min="9731" max="9731" width="100" style="27" customWidth="1"/>
    <col min="9732" max="9732" width="24.42578125" style="27" customWidth="1"/>
    <col min="9733" max="9733" width="20.42578125" style="27" customWidth="1"/>
    <col min="9734" max="9734" width="17.42578125" style="27" customWidth="1"/>
    <col min="9735" max="9735" width="19.140625" style="27" customWidth="1"/>
    <col min="9736" max="9736" width="22.85546875" style="27" customWidth="1"/>
    <col min="9737" max="9744" width="0" style="27" hidden="1" customWidth="1"/>
    <col min="9745" max="9745" width="21.85546875" style="27" bestFit="1" customWidth="1"/>
    <col min="9746" max="9747" width="19.85546875" style="27" bestFit="1" customWidth="1"/>
    <col min="9748" max="9985" width="17" style="27"/>
    <col min="9986" max="9986" width="7.42578125" style="27" customWidth="1"/>
    <col min="9987" max="9987" width="100" style="27" customWidth="1"/>
    <col min="9988" max="9988" width="24.42578125" style="27" customWidth="1"/>
    <col min="9989" max="9989" width="20.42578125" style="27" customWidth="1"/>
    <col min="9990" max="9990" width="17.42578125" style="27" customWidth="1"/>
    <col min="9991" max="9991" width="19.140625" style="27" customWidth="1"/>
    <col min="9992" max="9992" width="22.85546875" style="27" customWidth="1"/>
    <col min="9993" max="10000" width="0" style="27" hidden="1" customWidth="1"/>
    <col min="10001" max="10001" width="21.85546875" style="27" bestFit="1" customWidth="1"/>
    <col min="10002" max="10003" width="19.85546875" style="27" bestFit="1" customWidth="1"/>
    <col min="10004" max="10241" width="17" style="27"/>
    <col min="10242" max="10242" width="7.42578125" style="27" customWidth="1"/>
    <col min="10243" max="10243" width="100" style="27" customWidth="1"/>
    <col min="10244" max="10244" width="24.42578125" style="27" customWidth="1"/>
    <col min="10245" max="10245" width="20.42578125" style="27" customWidth="1"/>
    <col min="10246" max="10246" width="17.42578125" style="27" customWidth="1"/>
    <col min="10247" max="10247" width="19.140625" style="27" customWidth="1"/>
    <col min="10248" max="10248" width="22.85546875" style="27" customWidth="1"/>
    <col min="10249" max="10256" width="0" style="27" hidden="1" customWidth="1"/>
    <col min="10257" max="10257" width="21.85546875" style="27" bestFit="1" customWidth="1"/>
    <col min="10258" max="10259" width="19.85546875" style="27" bestFit="1" customWidth="1"/>
    <col min="10260" max="10497" width="17" style="27"/>
    <col min="10498" max="10498" width="7.42578125" style="27" customWidth="1"/>
    <col min="10499" max="10499" width="100" style="27" customWidth="1"/>
    <col min="10500" max="10500" width="24.42578125" style="27" customWidth="1"/>
    <col min="10501" max="10501" width="20.42578125" style="27" customWidth="1"/>
    <col min="10502" max="10502" width="17.42578125" style="27" customWidth="1"/>
    <col min="10503" max="10503" width="19.140625" style="27" customWidth="1"/>
    <col min="10504" max="10504" width="22.85546875" style="27" customWidth="1"/>
    <col min="10505" max="10512" width="0" style="27" hidden="1" customWidth="1"/>
    <col min="10513" max="10513" width="21.85546875" style="27" bestFit="1" customWidth="1"/>
    <col min="10514" max="10515" width="19.85546875" style="27" bestFit="1" customWidth="1"/>
    <col min="10516" max="10753" width="17" style="27"/>
    <col min="10754" max="10754" width="7.42578125" style="27" customWidth="1"/>
    <col min="10755" max="10755" width="100" style="27" customWidth="1"/>
    <col min="10756" max="10756" width="24.42578125" style="27" customWidth="1"/>
    <col min="10757" max="10757" width="20.42578125" style="27" customWidth="1"/>
    <col min="10758" max="10758" width="17.42578125" style="27" customWidth="1"/>
    <col min="10759" max="10759" width="19.140625" style="27" customWidth="1"/>
    <col min="10760" max="10760" width="22.85546875" style="27" customWidth="1"/>
    <col min="10761" max="10768" width="0" style="27" hidden="1" customWidth="1"/>
    <col min="10769" max="10769" width="21.85546875" style="27" bestFit="1" customWidth="1"/>
    <col min="10770" max="10771" width="19.85546875" style="27" bestFit="1" customWidth="1"/>
    <col min="10772" max="11009" width="17" style="27"/>
    <col min="11010" max="11010" width="7.42578125" style="27" customWidth="1"/>
    <col min="11011" max="11011" width="100" style="27" customWidth="1"/>
    <col min="11012" max="11012" width="24.42578125" style="27" customWidth="1"/>
    <col min="11013" max="11013" width="20.42578125" style="27" customWidth="1"/>
    <col min="11014" max="11014" width="17.42578125" style="27" customWidth="1"/>
    <col min="11015" max="11015" width="19.140625" style="27" customWidth="1"/>
    <col min="11016" max="11016" width="22.85546875" style="27" customWidth="1"/>
    <col min="11017" max="11024" width="0" style="27" hidden="1" customWidth="1"/>
    <col min="11025" max="11025" width="21.85546875" style="27" bestFit="1" customWidth="1"/>
    <col min="11026" max="11027" width="19.85546875" style="27" bestFit="1" customWidth="1"/>
    <col min="11028" max="11265" width="17" style="27"/>
    <col min="11266" max="11266" width="7.42578125" style="27" customWidth="1"/>
    <col min="11267" max="11267" width="100" style="27" customWidth="1"/>
    <col min="11268" max="11268" width="24.42578125" style="27" customWidth="1"/>
    <col min="11269" max="11269" width="20.42578125" style="27" customWidth="1"/>
    <col min="11270" max="11270" width="17.42578125" style="27" customWidth="1"/>
    <col min="11271" max="11271" width="19.140625" style="27" customWidth="1"/>
    <col min="11272" max="11272" width="22.85546875" style="27" customWidth="1"/>
    <col min="11273" max="11280" width="0" style="27" hidden="1" customWidth="1"/>
    <col min="11281" max="11281" width="21.85546875" style="27" bestFit="1" customWidth="1"/>
    <col min="11282" max="11283" width="19.85546875" style="27" bestFit="1" customWidth="1"/>
    <col min="11284" max="11521" width="17" style="27"/>
    <col min="11522" max="11522" width="7.42578125" style="27" customWidth="1"/>
    <col min="11523" max="11523" width="100" style="27" customWidth="1"/>
    <col min="11524" max="11524" width="24.42578125" style="27" customWidth="1"/>
    <col min="11525" max="11525" width="20.42578125" style="27" customWidth="1"/>
    <col min="11526" max="11526" width="17.42578125" style="27" customWidth="1"/>
    <col min="11527" max="11527" width="19.140625" style="27" customWidth="1"/>
    <col min="11528" max="11528" width="22.85546875" style="27" customWidth="1"/>
    <col min="11529" max="11536" width="0" style="27" hidden="1" customWidth="1"/>
    <col min="11537" max="11537" width="21.85546875" style="27" bestFit="1" customWidth="1"/>
    <col min="11538" max="11539" width="19.85546875" style="27" bestFit="1" customWidth="1"/>
    <col min="11540" max="11777" width="17" style="27"/>
    <col min="11778" max="11778" width="7.42578125" style="27" customWidth="1"/>
    <col min="11779" max="11779" width="100" style="27" customWidth="1"/>
    <col min="11780" max="11780" width="24.42578125" style="27" customWidth="1"/>
    <col min="11781" max="11781" width="20.42578125" style="27" customWidth="1"/>
    <col min="11782" max="11782" width="17.42578125" style="27" customWidth="1"/>
    <col min="11783" max="11783" width="19.140625" style="27" customWidth="1"/>
    <col min="11784" max="11784" width="22.85546875" style="27" customWidth="1"/>
    <col min="11785" max="11792" width="0" style="27" hidden="1" customWidth="1"/>
    <col min="11793" max="11793" width="21.85546875" style="27" bestFit="1" customWidth="1"/>
    <col min="11794" max="11795" width="19.85546875" style="27" bestFit="1" customWidth="1"/>
    <col min="11796" max="12033" width="17" style="27"/>
    <col min="12034" max="12034" width="7.42578125" style="27" customWidth="1"/>
    <col min="12035" max="12035" width="100" style="27" customWidth="1"/>
    <col min="12036" max="12036" width="24.42578125" style="27" customWidth="1"/>
    <col min="12037" max="12037" width="20.42578125" style="27" customWidth="1"/>
    <col min="12038" max="12038" width="17.42578125" style="27" customWidth="1"/>
    <col min="12039" max="12039" width="19.140625" style="27" customWidth="1"/>
    <col min="12040" max="12040" width="22.85546875" style="27" customWidth="1"/>
    <col min="12041" max="12048" width="0" style="27" hidden="1" customWidth="1"/>
    <col min="12049" max="12049" width="21.85546875" style="27" bestFit="1" customWidth="1"/>
    <col min="12050" max="12051" width="19.85546875" style="27" bestFit="1" customWidth="1"/>
    <col min="12052" max="12289" width="17" style="27"/>
    <col min="12290" max="12290" width="7.42578125" style="27" customWidth="1"/>
    <col min="12291" max="12291" width="100" style="27" customWidth="1"/>
    <col min="12292" max="12292" width="24.42578125" style="27" customWidth="1"/>
    <col min="12293" max="12293" width="20.42578125" style="27" customWidth="1"/>
    <col min="12294" max="12294" width="17.42578125" style="27" customWidth="1"/>
    <col min="12295" max="12295" width="19.140625" style="27" customWidth="1"/>
    <col min="12296" max="12296" width="22.85546875" style="27" customWidth="1"/>
    <col min="12297" max="12304" width="0" style="27" hidden="1" customWidth="1"/>
    <col min="12305" max="12305" width="21.85546875" style="27" bestFit="1" customWidth="1"/>
    <col min="12306" max="12307" width="19.85546875" style="27" bestFit="1" customWidth="1"/>
    <col min="12308" max="12545" width="17" style="27"/>
    <col min="12546" max="12546" width="7.42578125" style="27" customWidth="1"/>
    <col min="12547" max="12547" width="100" style="27" customWidth="1"/>
    <col min="12548" max="12548" width="24.42578125" style="27" customWidth="1"/>
    <col min="12549" max="12549" width="20.42578125" style="27" customWidth="1"/>
    <col min="12550" max="12550" width="17.42578125" style="27" customWidth="1"/>
    <col min="12551" max="12551" width="19.140625" style="27" customWidth="1"/>
    <col min="12552" max="12552" width="22.85546875" style="27" customWidth="1"/>
    <col min="12553" max="12560" width="0" style="27" hidden="1" customWidth="1"/>
    <col min="12561" max="12561" width="21.85546875" style="27" bestFit="1" customWidth="1"/>
    <col min="12562" max="12563" width="19.85546875" style="27" bestFit="1" customWidth="1"/>
    <col min="12564" max="12801" width="17" style="27"/>
    <col min="12802" max="12802" width="7.42578125" style="27" customWidth="1"/>
    <col min="12803" max="12803" width="100" style="27" customWidth="1"/>
    <col min="12804" max="12804" width="24.42578125" style="27" customWidth="1"/>
    <col min="12805" max="12805" width="20.42578125" style="27" customWidth="1"/>
    <col min="12806" max="12806" width="17.42578125" style="27" customWidth="1"/>
    <col min="12807" max="12807" width="19.140625" style="27" customWidth="1"/>
    <col min="12808" max="12808" width="22.85546875" style="27" customWidth="1"/>
    <col min="12809" max="12816" width="0" style="27" hidden="1" customWidth="1"/>
    <col min="12817" max="12817" width="21.85546875" style="27" bestFit="1" customWidth="1"/>
    <col min="12818" max="12819" width="19.85546875" style="27" bestFit="1" customWidth="1"/>
    <col min="12820" max="13057" width="17" style="27"/>
    <col min="13058" max="13058" width="7.42578125" style="27" customWidth="1"/>
    <col min="13059" max="13059" width="100" style="27" customWidth="1"/>
    <col min="13060" max="13060" width="24.42578125" style="27" customWidth="1"/>
    <col min="13061" max="13061" width="20.42578125" style="27" customWidth="1"/>
    <col min="13062" max="13062" width="17.42578125" style="27" customWidth="1"/>
    <col min="13063" max="13063" width="19.140625" style="27" customWidth="1"/>
    <col min="13064" max="13064" width="22.85546875" style="27" customWidth="1"/>
    <col min="13065" max="13072" width="0" style="27" hidden="1" customWidth="1"/>
    <col min="13073" max="13073" width="21.85546875" style="27" bestFit="1" customWidth="1"/>
    <col min="13074" max="13075" width="19.85546875" style="27" bestFit="1" customWidth="1"/>
    <col min="13076" max="13313" width="17" style="27"/>
    <col min="13314" max="13314" width="7.42578125" style="27" customWidth="1"/>
    <col min="13315" max="13315" width="100" style="27" customWidth="1"/>
    <col min="13316" max="13316" width="24.42578125" style="27" customWidth="1"/>
    <col min="13317" max="13317" width="20.42578125" style="27" customWidth="1"/>
    <col min="13318" max="13318" width="17.42578125" style="27" customWidth="1"/>
    <col min="13319" max="13319" width="19.140625" style="27" customWidth="1"/>
    <col min="13320" max="13320" width="22.85546875" style="27" customWidth="1"/>
    <col min="13321" max="13328" width="0" style="27" hidden="1" customWidth="1"/>
    <col min="13329" max="13329" width="21.85546875" style="27" bestFit="1" customWidth="1"/>
    <col min="13330" max="13331" width="19.85546875" style="27" bestFit="1" customWidth="1"/>
    <col min="13332" max="13569" width="17" style="27"/>
    <col min="13570" max="13570" width="7.42578125" style="27" customWidth="1"/>
    <col min="13571" max="13571" width="100" style="27" customWidth="1"/>
    <col min="13572" max="13572" width="24.42578125" style="27" customWidth="1"/>
    <col min="13573" max="13573" width="20.42578125" style="27" customWidth="1"/>
    <col min="13574" max="13574" width="17.42578125" style="27" customWidth="1"/>
    <col min="13575" max="13575" width="19.140625" style="27" customWidth="1"/>
    <col min="13576" max="13576" width="22.85546875" style="27" customWidth="1"/>
    <col min="13577" max="13584" width="0" style="27" hidden="1" customWidth="1"/>
    <col min="13585" max="13585" width="21.85546875" style="27" bestFit="1" customWidth="1"/>
    <col min="13586" max="13587" width="19.85546875" style="27" bestFit="1" customWidth="1"/>
    <col min="13588" max="13825" width="17" style="27"/>
    <col min="13826" max="13826" width="7.42578125" style="27" customWidth="1"/>
    <col min="13827" max="13827" width="100" style="27" customWidth="1"/>
    <col min="13828" max="13828" width="24.42578125" style="27" customWidth="1"/>
    <col min="13829" max="13829" width="20.42578125" style="27" customWidth="1"/>
    <col min="13830" max="13830" width="17.42578125" style="27" customWidth="1"/>
    <col min="13831" max="13831" width="19.140625" style="27" customWidth="1"/>
    <col min="13832" max="13832" width="22.85546875" style="27" customWidth="1"/>
    <col min="13833" max="13840" width="0" style="27" hidden="1" customWidth="1"/>
    <col min="13841" max="13841" width="21.85546875" style="27" bestFit="1" customWidth="1"/>
    <col min="13842" max="13843" width="19.85546875" style="27" bestFit="1" customWidth="1"/>
    <col min="13844" max="14081" width="17" style="27"/>
    <col min="14082" max="14082" width="7.42578125" style="27" customWidth="1"/>
    <col min="14083" max="14083" width="100" style="27" customWidth="1"/>
    <col min="14084" max="14084" width="24.42578125" style="27" customWidth="1"/>
    <col min="14085" max="14085" width="20.42578125" style="27" customWidth="1"/>
    <col min="14086" max="14086" width="17.42578125" style="27" customWidth="1"/>
    <col min="14087" max="14087" width="19.140625" style="27" customWidth="1"/>
    <col min="14088" max="14088" width="22.85546875" style="27" customWidth="1"/>
    <col min="14089" max="14096" width="0" style="27" hidden="1" customWidth="1"/>
    <col min="14097" max="14097" width="21.85546875" style="27" bestFit="1" customWidth="1"/>
    <col min="14098" max="14099" width="19.85546875" style="27" bestFit="1" customWidth="1"/>
    <col min="14100" max="14337" width="17" style="27"/>
    <col min="14338" max="14338" width="7.42578125" style="27" customWidth="1"/>
    <col min="14339" max="14339" width="100" style="27" customWidth="1"/>
    <col min="14340" max="14340" width="24.42578125" style="27" customWidth="1"/>
    <col min="14341" max="14341" width="20.42578125" style="27" customWidth="1"/>
    <col min="14342" max="14342" width="17.42578125" style="27" customWidth="1"/>
    <col min="14343" max="14343" width="19.140625" style="27" customWidth="1"/>
    <col min="14344" max="14344" width="22.85546875" style="27" customWidth="1"/>
    <col min="14345" max="14352" width="0" style="27" hidden="1" customWidth="1"/>
    <col min="14353" max="14353" width="21.85546875" style="27" bestFit="1" customWidth="1"/>
    <col min="14354" max="14355" width="19.85546875" style="27" bestFit="1" customWidth="1"/>
    <col min="14356" max="14593" width="17" style="27"/>
    <col min="14594" max="14594" width="7.42578125" style="27" customWidth="1"/>
    <col min="14595" max="14595" width="100" style="27" customWidth="1"/>
    <col min="14596" max="14596" width="24.42578125" style="27" customWidth="1"/>
    <col min="14597" max="14597" width="20.42578125" style="27" customWidth="1"/>
    <col min="14598" max="14598" width="17.42578125" style="27" customWidth="1"/>
    <col min="14599" max="14599" width="19.140625" style="27" customWidth="1"/>
    <col min="14600" max="14600" width="22.85546875" style="27" customWidth="1"/>
    <col min="14601" max="14608" width="0" style="27" hidden="1" customWidth="1"/>
    <col min="14609" max="14609" width="21.85546875" style="27" bestFit="1" customWidth="1"/>
    <col min="14610" max="14611" width="19.85546875" style="27" bestFit="1" customWidth="1"/>
    <col min="14612" max="14849" width="17" style="27"/>
    <col min="14850" max="14850" width="7.42578125" style="27" customWidth="1"/>
    <col min="14851" max="14851" width="100" style="27" customWidth="1"/>
    <col min="14852" max="14852" width="24.42578125" style="27" customWidth="1"/>
    <col min="14853" max="14853" width="20.42578125" style="27" customWidth="1"/>
    <col min="14854" max="14854" width="17.42578125" style="27" customWidth="1"/>
    <col min="14855" max="14855" width="19.140625" style="27" customWidth="1"/>
    <col min="14856" max="14856" width="22.85546875" style="27" customWidth="1"/>
    <col min="14857" max="14864" width="0" style="27" hidden="1" customWidth="1"/>
    <col min="14865" max="14865" width="21.85546875" style="27" bestFit="1" customWidth="1"/>
    <col min="14866" max="14867" width="19.85546875" style="27" bestFit="1" customWidth="1"/>
    <col min="14868" max="15105" width="17" style="27"/>
    <col min="15106" max="15106" width="7.42578125" style="27" customWidth="1"/>
    <col min="15107" max="15107" width="100" style="27" customWidth="1"/>
    <col min="15108" max="15108" width="24.42578125" style="27" customWidth="1"/>
    <col min="15109" max="15109" width="20.42578125" style="27" customWidth="1"/>
    <col min="15110" max="15110" width="17.42578125" style="27" customWidth="1"/>
    <col min="15111" max="15111" width="19.140625" style="27" customWidth="1"/>
    <col min="15112" max="15112" width="22.85546875" style="27" customWidth="1"/>
    <col min="15113" max="15120" width="0" style="27" hidden="1" customWidth="1"/>
    <col min="15121" max="15121" width="21.85546875" style="27" bestFit="1" customWidth="1"/>
    <col min="15122" max="15123" width="19.85546875" style="27" bestFit="1" customWidth="1"/>
    <col min="15124" max="15361" width="17" style="27"/>
    <col min="15362" max="15362" width="7.42578125" style="27" customWidth="1"/>
    <col min="15363" max="15363" width="100" style="27" customWidth="1"/>
    <col min="15364" max="15364" width="24.42578125" style="27" customWidth="1"/>
    <col min="15365" max="15365" width="20.42578125" style="27" customWidth="1"/>
    <col min="15366" max="15366" width="17.42578125" style="27" customWidth="1"/>
    <col min="15367" max="15367" width="19.140625" style="27" customWidth="1"/>
    <col min="15368" max="15368" width="22.85546875" style="27" customWidth="1"/>
    <col min="15369" max="15376" width="0" style="27" hidden="1" customWidth="1"/>
    <col min="15377" max="15377" width="21.85546875" style="27" bestFit="1" customWidth="1"/>
    <col min="15378" max="15379" width="19.85546875" style="27" bestFit="1" customWidth="1"/>
    <col min="15380" max="15617" width="17" style="27"/>
    <col min="15618" max="15618" width="7.42578125" style="27" customWidth="1"/>
    <col min="15619" max="15619" width="100" style="27" customWidth="1"/>
    <col min="15620" max="15620" width="24.42578125" style="27" customWidth="1"/>
    <col min="15621" max="15621" width="20.42578125" style="27" customWidth="1"/>
    <col min="15622" max="15622" width="17.42578125" style="27" customWidth="1"/>
    <col min="15623" max="15623" width="19.140625" style="27" customWidth="1"/>
    <col min="15624" max="15624" width="22.85546875" style="27" customWidth="1"/>
    <col min="15625" max="15632" width="0" style="27" hidden="1" customWidth="1"/>
    <col min="15633" max="15633" width="21.85546875" style="27" bestFit="1" customWidth="1"/>
    <col min="15634" max="15635" width="19.85546875" style="27" bestFit="1" customWidth="1"/>
    <col min="15636" max="15873" width="17" style="27"/>
    <col min="15874" max="15874" width="7.42578125" style="27" customWidth="1"/>
    <col min="15875" max="15875" width="100" style="27" customWidth="1"/>
    <col min="15876" max="15876" width="24.42578125" style="27" customWidth="1"/>
    <col min="15877" max="15877" width="20.42578125" style="27" customWidth="1"/>
    <col min="15878" max="15878" width="17.42578125" style="27" customWidth="1"/>
    <col min="15879" max="15879" width="19.140625" style="27" customWidth="1"/>
    <col min="15880" max="15880" width="22.85546875" style="27" customWidth="1"/>
    <col min="15881" max="15888" width="0" style="27" hidden="1" customWidth="1"/>
    <col min="15889" max="15889" width="21.85546875" style="27" bestFit="1" customWidth="1"/>
    <col min="15890" max="15891" width="19.85546875" style="27" bestFit="1" customWidth="1"/>
    <col min="15892" max="16129" width="17" style="27"/>
    <col min="16130" max="16130" width="7.42578125" style="27" customWidth="1"/>
    <col min="16131" max="16131" width="100" style="27" customWidth="1"/>
    <col min="16132" max="16132" width="24.42578125" style="27" customWidth="1"/>
    <col min="16133" max="16133" width="20.42578125" style="27" customWidth="1"/>
    <col min="16134" max="16134" width="17.42578125" style="27" customWidth="1"/>
    <col min="16135" max="16135" width="19.140625" style="27" customWidth="1"/>
    <col min="16136" max="16136" width="22.85546875" style="27" customWidth="1"/>
    <col min="16137" max="16144" width="0" style="27" hidden="1" customWidth="1"/>
    <col min="16145" max="16145" width="21.85546875" style="27" bestFit="1" customWidth="1"/>
    <col min="16146" max="16147" width="19.85546875" style="27" bestFit="1" customWidth="1"/>
    <col min="16148" max="16384" width="17" style="27"/>
  </cols>
  <sheetData>
    <row r="1" spans="1:18" ht="18.75" x14ac:dyDescent="0.3">
      <c r="A1" s="114"/>
      <c r="B1" s="115"/>
      <c r="C1" s="116"/>
      <c r="D1" s="117"/>
      <c r="E1" s="1301" t="s">
        <v>76</v>
      </c>
      <c r="F1" s="1301"/>
      <c r="G1" s="1301"/>
      <c r="H1" s="1301"/>
      <c r="I1" s="1301"/>
      <c r="J1" s="1301"/>
      <c r="K1" s="1301"/>
      <c r="L1" s="1301"/>
      <c r="M1" s="1301"/>
      <c r="N1" s="1301"/>
      <c r="O1" s="1301"/>
      <c r="P1" s="1301"/>
      <c r="Q1" s="119"/>
      <c r="R1" s="118"/>
    </row>
    <row r="2" spans="1:18" ht="18.75" x14ac:dyDescent="0.3">
      <c r="A2" s="114"/>
      <c r="B2" s="115"/>
      <c r="C2" s="116"/>
      <c r="D2" s="117"/>
      <c r="E2" s="1301" t="s">
        <v>77</v>
      </c>
      <c r="F2" s="1301"/>
      <c r="G2" s="1301"/>
      <c r="H2" s="1301"/>
      <c r="I2" s="1301"/>
      <c r="J2" s="1301"/>
      <c r="K2" s="1301"/>
      <c r="L2" s="1301"/>
      <c r="M2" s="1301"/>
      <c r="N2" s="1301"/>
      <c r="O2" s="1301"/>
      <c r="P2" s="1301"/>
      <c r="Q2" s="119"/>
      <c r="R2" s="118"/>
    </row>
    <row r="3" spans="1:18" ht="18.75" x14ac:dyDescent="0.3">
      <c r="A3" s="114"/>
      <c r="B3" s="115"/>
      <c r="C3" s="116"/>
      <c r="D3" s="117"/>
      <c r="E3" s="1301" t="s">
        <v>1981</v>
      </c>
      <c r="F3" s="1301"/>
      <c r="G3" s="1301"/>
      <c r="H3" s="1301"/>
      <c r="I3" s="1301"/>
      <c r="J3" s="1301"/>
      <c r="K3" s="1301"/>
      <c r="L3" s="1301"/>
      <c r="M3" s="1301"/>
      <c r="N3" s="1301"/>
      <c r="O3" s="1301"/>
      <c r="P3" s="1301"/>
      <c r="Q3" s="119"/>
      <c r="R3" s="118"/>
    </row>
    <row r="4" spans="1:18" ht="18.75" x14ac:dyDescent="0.3">
      <c r="A4" s="114"/>
      <c r="B4" s="893"/>
      <c r="C4" s="116"/>
      <c r="D4" s="117"/>
      <c r="E4" s="1301" t="s">
        <v>2058</v>
      </c>
      <c r="F4" s="1301"/>
      <c r="G4" s="1301"/>
      <c r="H4" s="1301"/>
      <c r="I4" s="1301"/>
      <c r="J4" s="1301"/>
      <c r="K4" s="1301"/>
      <c r="L4" s="1301"/>
      <c r="M4" s="1301"/>
      <c r="N4" s="1301"/>
      <c r="O4" s="1301"/>
      <c r="P4" s="1301"/>
      <c r="Q4" s="119"/>
      <c r="R4" s="118"/>
    </row>
    <row r="5" spans="1:18" ht="18.75" x14ac:dyDescent="0.3">
      <c r="A5" s="114"/>
      <c r="B5" s="115"/>
      <c r="C5" s="116"/>
      <c r="D5" s="608"/>
      <c r="E5" s="608"/>
      <c r="F5" s="608"/>
      <c r="G5" s="608"/>
      <c r="H5" s="608"/>
      <c r="I5" s="118"/>
      <c r="J5" s="118"/>
      <c r="K5" s="118"/>
      <c r="L5" s="118"/>
      <c r="M5" s="119"/>
      <c r="N5" s="119"/>
      <c r="O5" s="119"/>
      <c r="P5" s="119"/>
      <c r="Q5" s="119"/>
      <c r="R5" s="118"/>
    </row>
    <row r="6" spans="1:18" ht="18.75" x14ac:dyDescent="0.3">
      <c r="A6" s="114"/>
      <c r="B6" s="115"/>
      <c r="C6" s="116"/>
      <c r="D6" s="501"/>
      <c r="E6" s="501"/>
      <c r="F6" s="501"/>
      <c r="G6" s="501"/>
      <c r="H6" s="501"/>
      <c r="I6" s="118"/>
      <c r="J6" s="118"/>
      <c r="K6" s="118"/>
      <c r="L6" s="118"/>
      <c r="M6" s="119"/>
      <c r="N6" s="119"/>
      <c r="O6" s="119"/>
      <c r="P6" s="501"/>
      <c r="Q6" s="119"/>
      <c r="R6" s="118"/>
    </row>
    <row r="7" spans="1:18" ht="18.75" x14ac:dyDescent="0.3">
      <c r="A7" s="114"/>
      <c r="B7" s="115"/>
      <c r="C7" s="116"/>
      <c r="D7" s="501"/>
      <c r="E7" s="501"/>
      <c r="F7" s="501"/>
      <c r="G7" s="501"/>
      <c r="H7" s="501"/>
      <c r="I7" s="118"/>
      <c r="J7" s="118"/>
      <c r="K7" s="118"/>
      <c r="L7" s="118"/>
      <c r="M7" s="119"/>
      <c r="N7" s="119"/>
      <c r="O7" s="119"/>
      <c r="P7" s="501"/>
      <c r="Q7" s="119"/>
      <c r="R7" s="118"/>
    </row>
    <row r="8" spans="1:18" ht="18.75" x14ac:dyDescent="0.3">
      <c r="A8" s="1302" t="s">
        <v>78</v>
      </c>
      <c r="B8" s="1302"/>
      <c r="C8" s="1302"/>
      <c r="D8" s="1302"/>
      <c r="E8" s="1302"/>
      <c r="F8" s="1302"/>
      <c r="G8" s="1302"/>
      <c r="H8" s="501"/>
      <c r="I8" s="118"/>
      <c r="J8" s="118"/>
      <c r="K8" s="118"/>
      <c r="L8" s="118"/>
      <c r="M8" s="119"/>
      <c r="N8" s="119"/>
      <c r="O8" s="119"/>
      <c r="P8" s="119"/>
      <c r="Q8" s="119"/>
      <c r="R8" s="118"/>
    </row>
    <row r="9" spans="1:18" ht="18.75" x14ac:dyDescent="0.3">
      <c r="A9" s="1302" t="s">
        <v>79</v>
      </c>
      <c r="B9" s="1302"/>
      <c r="C9" s="1302"/>
      <c r="D9" s="1302"/>
      <c r="E9" s="1302"/>
      <c r="F9" s="1302"/>
      <c r="G9" s="1302"/>
      <c r="H9" s="501"/>
      <c r="I9" s="118"/>
      <c r="J9" s="118"/>
      <c r="K9" s="118"/>
      <c r="L9" s="118"/>
      <c r="M9" s="119"/>
      <c r="N9" s="119"/>
      <c r="O9" s="119"/>
      <c r="P9" s="119"/>
      <c r="Q9" s="119"/>
      <c r="R9" s="118"/>
    </row>
    <row r="10" spans="1:18" ht="18.75" x14ac:dyDescent="0.3">
      <c r="A10" s="1302" t="s">
        <v>80</v>
      </c>
      <c r="B10" s="1302"/>
      <c r="C10" s="1302"/>
      <c r="D10" s="1302"/>
      <c r="E10" s="1302"/>
      <c r="F10" s="1302"/>
      <c r="G10" s="1302"/>
      <c r="H10" s="501"/>
      <c r="I10" s="118"/>
      <c r="J10" s="118"/>
      <c r="K10" s="118"/>
      <c r="L10" s="118"/>
      <c r="M10" s="119"/>
      <c r="N10" s="119"/>
      <c r="O10" s="119"/>
      <c r="P10" s="119"/>
      <c r="Q10" s="119"/>
      <c r="R10" s="118"/>
    </row>
    <row r="11" spans="1:18" ht="18.75" x14ac:dyDescent="0.3">
      <c r="A11" s="1302" t="s">
        <v>1536</v>
      </c>
      <c r="B11" s="1302"/>
      <c r="C11" s="1302"/>
      <c r="D11" s="1302"/>
      <c r="E11" s="1302"/>
      <c r="F11" s="1302"/>
      <c r="G11" s="1302"/>
      <c r="H11" s="501"/>
      <c r="I11" s="118"/>
      <c r="J11" s="118"/>
      <c r="K11" s="118"/>
      <c r="L11" s="118"/>
      <c r="M11" s="119"/>
      <c r="N11" s="119"/>
      <c r="O11" s="119"/>
      <c r="P11" s="119"/>
      <c r="Q11" s="119"/>
      <c r="R11" s="118"/>
    </row>
    <row r="12" spans="1:18" ht="18.75" x14ac:dyDescent="0.3">
      <c r="A12" s="609"/>
      <c r="B12" s="609"/>
      <c r="C12" s="609"/>
      <c r="D12" s="609"/>
      <c r="E12" s="609"/>
      <c r="F12" s="609"/>
      <c r="G12" s="609"/>
      <c r="H12" s="608"/>
      <c r="I12" s="118"/>
      <c r="J12" s="118"/>
      <c r="K12" s="118"/>
      <c r="L12" s="118"/>
      <c r="M12" s="119"/>
      <c r="N12" s="119"/>
      <c r="O12" s="119"/>
      <c r="P12" s="119"/>
      <c r="Q12" s="119"/>
      <c r="R12" s="118"/>
    </row>
    <row r="13" spans="1:18" s="29" customFormat="1" ht="24.75" customHeight="1" x14ac:dyDescent="0.25">
      <c r="A13" s="1292"/>
      <c r="B13" s="1292"/>
      <c r="C13" s="1292"/>
      <c r="D13" s="1292"/>
      <c r="E13" s="1292"/>
      <c r="F13" s="1292"/>
      <c r="G13" s="1292"/>
      <c r="H13" s="1292"/>
      <c r="I13" s="1292"/>
      <c r="J13" s="1292"/>
      <c r="K13" s="1292"/>
      <c r="L13" s="1292"/>
      <c r="M13" s="1292"/>
      <c r="N13" s="1292"/>
      <c r="O13" s="1292"/>
      <c r="P13" s="1292"/>
      <c r="Q13" s="535"/>
      <c r="R13" s="535"/>
    </row>
    <row r="14" spans="1:18" s="24" customFormat="1" ht="29.25" customHeight="1" x14ac:dyDescent="0.3">
      <c r="A14" s="1303" t="s">
        <v>1</v>
      </c>
      <c r="B14" s="1303" t="s">
        <v>81</v>
      </c>
      <c r="C14" s="1304" t="s">
        <v>82</v>
      </c>
      <c r="D14" s="1304"/>
      <c r="E14" s="1304"/>
      <c r="F14" s="1304"/>
      <c r="G14" s="1304"/>
      <c r="H14" s="1304"/>
      <c r="I14" s="1304"/>
      <c r="J14" s="1304"/>
      <c r="K14" s="1304"/>
      <c r="L14" s="1304"/>
      <c r="M14" s="1304"/>
      <c r="N14" s="1304"/>
      <c r="O14" s="1304"/>
      <c r="P14" s="1304"/>
      <c r="Q14" s="335"/>
      <c r="R14" s="114"/>
    </row>
    <row r="15" spans="1:18" s="24" customFormat="1" ht="19.5" customHeight="1" x14ac:dyDescent="0.3">
      <c r="A15" s="1303"/>
      <c r="B15" s="1303"/>
      <c r="C15" s="1304" t="s">
        <v>83</v>
      </c>
      <c r="D15" s="1304" t="s">
        <v>84</v>
      </c>
      <c r="E15" s="1304"/>
      <c r="F15" s="1304"/>
      <c r="G15" s="1304"/>
      <c r="H15" s="1304"/>
      <c r="I15" s="1304"/>
      <c r="J15" s="1304"/>
      <c r="K15" s="1304"/>
      <c r="L15" s="1304"/>
      <c r="M15" s="1304"/>
      <c r="N15" s="1304"/>
      <c r="O15" s="1304"/>
      <c r="P15" s="1304"/>
      <c r="Q15" s="335"/>
      <c r="R15" s="114"/>
    </row>
    <row r="16" spans="1:18" s="24" customFormat="1" ht="105.75" customHeight="1" x14ac:dyDescent="0.3">
      <c r="A16" s="1303"/>
      <c r="B16" s="1303"/>
      <c r="C16" s="1304"/>
      <c r="D16" s="502" t="s">
        <v>86</v>
      </c>
      <c r="E16" s="502" t="s">
        <v>87</v>
      </c>
      <c r="F16" s="502" t="s">
        <v>85</v>
      </c>
      <c r="G16" s="502" t="s">
        <v>647</v>
      </c>
      <c r="H16" s="120"/>
      <c r="I16" s="121" t="s">
        <v>86</v>
      </c>
      <c r="J16" s="121" t="s">
        <v>87</v>
      </c>
      <c r="K16" s="121" t="s">
        <v>85</v>
      </c>
      <c r="L16" s="121" t="s">
        <v>88</v>
      </c>
      <c r="M16" s="122"/>
      <c r="N16" s="122"/>
      <c r="O16" s="340"/>
      <c r="P16" s="502" t="s">
        <v>727</v>
      </c>
      <c r="Q16" s="335"/>
      <c r="R16" s="114"/>
    </row>
    <row r="17" spans="1:21" s="29" customFormat="1" ht="30.75" customHeight="1" x14ac:dyDescent="0.25">
      <c r="A17" s="1298" t="s">
        <v>9</v>
      </c>
      <c r="B17" s="123" t="s">
        <v>89</v>
      </c>
      <c r="C17" s="961">
        <f>D17+E17+F17+G17+P17</f>
        <v>0</v>
      </c>
      <c r="D17" s="961">
        <v>0</v>
      </c>
      <c r="E17" s="961">
        <v>0</v>
      </c>
      <c r="F17" s="961">
        <f>F23</f>
        <v>0</v>
      </c>
      <c r="G17" s="961">
        <v>0</v>
      </c>
      <c r="H17" s="132">
        <f>I17+J17+K17+L17</f>
        <v>359459.9</v>
      </c>
      <c r="I17" s="473">
        <v>0</v>
      </c>
      <c r="J17" s="473">
        <f>'[2]сводная '!$E$5</f>
        <v>304459.90000000002</v>
      </c>
      <c r="K17" s="473">
        <v>55000</v>
      </c>
      <c r="L17" s="473">
        <v>0</v>
      </c>
      <c r="M17" s="132">
        <f>C17-H17</f>
        <v>-359459.9</v>
      </c>
      <c r="N17" s="132">
        <f>F17-K17</f>
        <v>-55000</v>
      </c>
      <c r="O17" s="132"/>
      <c r="P17" s="961">
        <v>0</v>
      </c>
      <c r="Q17" s="536"/>
      <c r="R17" s="535"/>
    </row>
    <row r="18" spans="1:21" s="29" customFormat="1" ht="20.100000000000001" customHeight="1" x14ac:dyDescent="0.25">
      <c r="A18" s="1298"/>
      <c r="B18" s="125" t="s">
        <v>90</v>
      </c>
      <c r="C18" s="961">
        <f>D18+E18+F18+G18+P18</f>
        <v>0</v>
      </c>
      <c r="D18" s="961">
        <v>0</v>
      </c>
      <c r="E18" s="961">
        <v>0</v>
      </c>
      <c r="F18" s="961">
        <f>F24</f>
        <v>0</v>
      </c>
      <c r="G18" s="961">
        <v>0</v>
      </c>
      <c r="H18" s="132"/>
      <c r="I18" s="473"/>
      <c r="J18" s="473"/>
      <c r="K18" s="473"/>
      <c r="L18" s="473"/>
      <c r="M18" s="132"/>
      <c r="N18" s="132"/>
      <c r="O18" s="132"/>
      <c r="P18" s="961">
        <v>0</v>
      </c>
      <c r="Q18" s="536"/>
      <c r="R18" s="116"/>
      <c r="S18" s="26"/>
      <c r="T18" s="26"/>
    </row>
    <row r="19" spans="1:21" s="29" customFormat="1" ht="19.5" customHeight="1" x14ac:dyDescent="0.25">
      <c r="A19" s="1298"/>
      <c r="B19" s="125" t="s">
        <v>91</v>
      </c>
      <c r="C19" s="961">
        <f>здрав!I21</f>
        <v>0</v>
      </c>
      <c r="D19" s="961">
        <v>0</v>
      </c>
      <c r="E19" s="961">
        <v>0</v>
      </c>
      <c r="F19" s="961">
        <f>F25</f>
        <v>0</v>
      </c>
      <c r="G19" s="961">
        <v>0</v>
      </c>
      <c r="H19" s="132"/>
      <c r="I19" s="473"/>
      <c r="J19" s="473"/>
      <c r="K19" s="473"/>
      <c r="L19" s="473"/>
      <c r="M19" s="132"/>
      <c r="N19" s="132"/>
      <c r="O19" s="132"/>
      <c r="P19" s="961">
        <v>0</v>
      </c>
      <c r="Q19" s="536"/>
      <c r="R19" s="535"/>
    </row>
    <row r="20" spans="1:21" s="29" customFormat="1" ht="46.5" customHeight="1" x14ac:dyDescent="0.25">
      <c r="A20" s="1293" t="s">
        <v>10</v>
      </c>
      <c r="B20" s="126" t="s">
        <v>1188</v>
      </c>
      <c r="C20" s="127">
        <v>0</v>
      </c>
      <c r="D20" s="127">
        <v>0</v>
      </c>
      <c r="E20" s="127">
        <v>0</v>
      </c>
      <c r="F20" s="127">
        <v>0</v>
      </c>
      <c r="G20" s="127">
        <v>0</v>
      </c>
      <c r="H20" s="132"/>
      <c r="I20" s="473"/>
      <c r="J20" s="473"/>
      <c r="K20" s="473"/>
      <c r="L20" s="473"/>
      <c r="M20" s="132"/>
      <c r="N20" s="132"/>
      <c r="O20" s="132"/>
      <c r="P20" s="127">
        <v>0</v>
      </c>
      <c r="Q20" s="536"/>
      <c r="R20" s="535"/>
      <c r="S20" s="26"/>
      <c r="T20" s="26"/>
      <c r="U20" s="26"/>
    </row>
    <row r="21" spans="1:21" s="29" customFormat="1" ht="19.5" customHeight="1" x14ac:dyDescent="0.25">
      <c r="A21" s="1293"/>
      <c r="B21" s="125" t="s">
        <v>90</v>
      </c>
      <c r="C21" s="127">
        <v>0</v>
      </c>
      <c r="D21" s="127">
        <v>0</v>
      </c>
      <c r="E21" s="127">
        <v>0</v>
      </c>
      <c r="F21" s="127">
        <v>0</v>
      </c>
      <c r="G21" s="127">
        <v>0</v>
      </c>
      <c r="H21" s="132"/>
      <c r="I21" s="473"/>
      <c r="J21" s="473"/>
      <c r="K21" s="473"/>
      <c r="L21" s="473"/>
      <c r="M21" s="132"/>
      <c r="N21" s="132"/>
      <c r="O21" s="132"/>
      <c r="P21" s="127">
        <v>0</v>
      </c>
      <c r="Q21" s="536"/>
      <c r="R21" s="535"/>
    </row>
    <row r="22" spans="1:21" s="29" customFormat="1" ht="19.5" customHeight="1" x14ac:dyDescent="0.25">
      <c r="A22" s="1293"/>
      <c r="B22" s="125" t="s">
        <v>91</v>
      </c>
      <c r="C22" s="127">
        <v>0</v>
      </c>
      <c r="D22" s="127">
        <v>0</v>
      </c>
      <c r="E22" s="127">
        <v>0</v>
      </c>
      <c r="F22" s="127">
        <v>0</v>
      </c>
      <c r="G22" s="127">
        <v>0</v>
      </c>
      <c r="H22" s="132"/>
      <c r="I22" s="473"/>
      <c r="J22" s="473"/>
      <c r="K22" s="473"/>
      <c r="L22" s="473"/>
      <c r="M22" s="132"/>
      <c r="N22" s="132"/>
      <c r="O22" s="132"/>
      <c r="P22" s="127">
        <v>0</v>
      </c>
      <c r="Q22" s="536"/>
      <c r="R22" s="535"/>
    </row>
    <row r="23" spans="1:21" s="29" customFormat="1" ht="57" customHeight="1" x14ac:dyDescent="0.25">
      <c r="A23" s="1293" t="s">
        <v>11</v>
      </c>
      <c r="B23" s="128" t="s">
        <v>71</v>
      </c>
      <c r="C23" s="127">
        <f>D23+E23+F23+G23+P23</f>
        <v>0</v>
      </c>
      <c r="D23" s="1279">
        <v>0</v>
      </c>
      <c r="E23" s="1279">
        <v>0</v>
      </c>
      <c r="F23" s="127">
        <f>здрав!D20</f>
        <v>0</v>
      </c>
      <c r="G23" s="127">
        <v>0</v>
      </c>
      <c r="H23" s="132"/>
      <c r="I23" s="473"/>
      <c r="J23" s="473"/>
      <c r="K23" s="473"/>
      <c r="L23" s="473"/>
      <c r="M23" s="132"/>
      <c r="N23" s="132"/>
      <c r="O23" s="132"/>
      <c r="P23" s="127">
        <v>0</v>
      </c>
      <c r="Q23" s="536"/>
      <c r="R23" s="535"/>
    </row>
    <row r="24" spans="1:21" s="29" customFormat="1" ht="20.100000000000001" customHeight="1" x14ac:dyDescent="0.25">
      <c r="A24" s="1293"/>
      <c r="B24" s="125" t="s">
        <v>90</v>
      </c>
      <c r="C24" s="127">
        <f>F24</f>
        <v>0</v>
      </c>
      <c r="D24" s="1279">
        <v>0</v>
      </c>
      <c r="E24" s="1279">
        <v>0</v>
      </c>
      <c r="F24" s="127">
        <f>здрав!H20</f>
        <v>0</v>
      </c>
      <c r="G24" s="127">
        <v>0</v>
      </c>
      <c r="H24" s="132"/>
      <c r="I24" s="473"/>
      <c r="J24" s="473"/>
      <c r="K24" s="473"/>
      <c r="L24" s="473"/>
      <c r="M24" s="132"/>
      <c r="N24" s="132"/>
      <c r="O24" s="132"/>
      <c r="P24" s="127">
        <v>0</v>
      </c>
      <c r="Q24" s="536"/>
      <c r="R24" s="535"/>
    </row>
    <row r="25" spans="1:21" s="29" customFormat="1" ht="19.5" customHeight="1" x14ac:dyDescent="0.25">
      <c r="A25" s="1293"/>
      <c r="B25" s="125" t="s">
        <v>91</v>
      </c>
      <c r="C25" s="127">
        <f>F25</f>
        <v>0</v>
      </c>
      <c r="D25" s="1279">
        <v>0</v>
      </c>
      <c r="E25" s="1279">
        <v>0</v>
      </c>
      <c r="F25" s="127">
        <f>здрав!I20</f>
        <v>0</v>
      </c>
      <c r="G25" s="127">
        <v>0</v>
      </c>
      <c r="H25" s="132"/>
      <c r="I25" s="473"/>
      <c r="J25" s="473"/>
      <c r="K25" s="473"/>
      <c r="L25" s="473"/>
      <c r="M25" s="132"/>
      <c r="N25" s="132"/>
      <c r="O25" s="132"/>
      <c r="P25" s="127">
        <v>0</v>
      </c>
      <c r="Q25" s="536"/>
      <c r="R25" s="535"/>
    </row>
    <row r="26" spans="1:21" s="29" customFormat="1" ht="30.75" customHeight="1" x14ac:dyDescent="0.3">
      <c r="A26" s="1298" t="s">
        <v>12</v>
      </c>
      <c r="B26" s="123" t="s">
        <v>92</v>
      </c>
      <c r="C26" s="961">
        <f>D26+E26+F26+G26+P26</f>
        <v>575841.07000000007</v>
      </c>
      <c r="D26" s="961">
        <f t="shared" ref="D26:E26" si="0">D29+D32+D35+D38+D41+D44+D47</f>
        <v>2314.8900000000003</v>
      </c>
      <c r="E26" s="961">
        <f t="shared" si="0"/>
        <v>6179.85</v>
      </c>
      <c r="F26" s="961">
        <f>F29+F32+F35+F38+F41+F44+F47</f>
        <v>567346.33000000007</v>
      </c>
      <c r="G26" s="961">
        <v>0</v>
      </c>
      <c r="H26" s="133" t="e">
        <f>I26+J26+K26+L26</f>
        <v>#REF!</v>
      </c>
      <c r="I26" s="132" t="e">
        <f>I29+I32+I35+#REF!+I41+#REF!</f>
        <v>#REF!</v>
      </c>
      <c r="J26" s="132" t="e">
        <f>J29+J32+J35+#REF!+J41+#REF!</f>
        <v>#REF!</v>
      </c>
      <c r="K26" s="132" t="e">
        <f>K29+K32+K35+#REF!+K41+#REF!</f>
        <v>#REF!</v>
      </c>
      <c r="L26" s="132" t="e">
        <f>L29+L32+L35+#REF!+L41+#REF!</f>
        <v>#REF!</v>
      </c>
      <c r="M26" s="132" t="e">
        <f>C26-H26</f>
        <v>#REF!</v>
      </c>
      <c r="N26" s="132" t="e">
        <f>F26-K26</f>
        <v>#REF!</v>
      </c>
      <c r="O26" s="132">
        <f>G50+G65</f>
        <v>0</v>
      </c>
      <c r="P26" s="961">
        <v>0</v>
      </c>
      <c r="Q26" s="537"/>
      <c r="R26" s="535"/>
    </row>
    <row r="27" spans="1:21" s="29" customFormat="1" ht="20.100000000000001" customHeight="1" x14ac:dyDescent="0.3">
      <c r="A27" s="1298"/>
      <c r="B27" s="125" t="s">
        <v>90</v>
      </c>
      <c r="C27" s="961">
        <f>D27+E27+F27+G27+P27</f>
        <v>433689.79000000004</v>
      </c>
      <c r="D27" s="961">
        <f t="shared" ref="D27:E27" si="1">D30+D33+D36+D39+D42+D45</f>
        <v>1876.0300000000002</v>
      </c>
      <c r="E27" s="961">
        <f t="shared" si="1"/>
        <v>4593.32</v>
      </c>
      <c r="F27" s="961">
        <f>F30+F33+F36+F39+F42+F45+F48</f>
        <v>427220.44000000006</v>
      </c>
      <c r="G27" s="961">
        <v>0</v>
      </c>
      <c r="H27" s="133"/>
      <c r="I27" s="132"/>
      <c r="J27" s="132"/>
      <c r="K27" s="132"/>
      <c r="L27" s="132"/>
      <c r="M27" s="132"/>
      <c r="N27" s="132"/>
      <c r="O27" s="132"/>
      <c r="P27" s="961">
        <v>0</v>
      </c>
      <c r="Q27" s="537"/>
      <c r="R27" s="535"/>
    </row>
    <row r="28" spans="1:21" s="29" customFormat="1" ht="69.75" customHeight="1" x14ac:dyDescent="0.3">
      <c r="A28" s="1298"/>
      <c r="B28" s="125" t="s">
        <v>91</v>
      </c>
      <c r="C28" s="961">
        <f>C27/C26*100</f>
        <v>75.314147009347565</v>
      </c>
      <c r="D28" s="961">
        <f>D27/D26*100</f>
        <v>81.041863760265059</v>
      </c>
      <c r="E28" s="961">
        <f>E27/E26*100</f>
        <v>74.327370405430543</v>
      </c>
      <c r="F28" s="961">
        <f>F27/F26*100</f>
        <v>75.301525260593465</v>
      </c>
      <c r="G28" s="961">
        <v>0</v>
      </c>
      <c r="H28" s="133"/>
      <c r="I28" s="132"/>
      <c r="J28" s="132"/>
      <c r="K28" s="132"/>
      <c r="L28" s="132"/>
      <c r="M28" s="132"/>
      <c r="N28" s="132"/>
      <c r="O28" s="132"/>
      <c r="P28" s="961">
        <v>0</v>
      </c>
      <c r="Q28" s="537"/>
      <c r="R28" s="535"/>
    </row>
    <row r="29" spans="1:21" ht="43.5" customHeight="1" x14ac:dyDescent="0.3">
      <c r="A29" s="1293" t="s">
        <v>49</v>
      </c>
      <c r="B29" s="129" t="s">
        <v>1138</v>
      </c>
      <c r="C29" s="130">
        <f>F29</f>
        <v>26834</v>
      </c>
      <c r="D29" s="1279">
        <v>0</v>
      </c>
      <c r="E29" s="1279">
        <v>0</v>
      </c>
      <c r="F29" s="130">
        <f>'культура '!D19</f>
        <v>26834</v>
      </c>
      <c r="G29" s="127">
        <f>SUM(G32:G35)</f>
        <v>0</v>
      </c>
      <c r="H29" s="133">
        <f>I29+J29+K29+L29</f>
        <v>17680.180000000004</v>
      </c>
      <c r="I29" s="134">
        <v>0</v>
      </c>
      <c r="J29" s="134">
        <f>'[2]сводная '!$E$25</f>
        <v>114.38</v>
      </c>
      <c r="K29" s="134">
        <f>'[2]сводная '!$F$25</f>
        <v>17565.800000000003</v>
      </c>
      <c r="L29" s="134">
        <v>0</v>
      </c>
      <c r="M29" s="133">
        <f>C29-H29</f>
        <v>9153.8199999999961</v>
      </c>
      <c r="N29" s="134">
        <f>F29-K29</f>
        <v>9268.1999999999971</v>
      </c>
      <c r="O29" s="1268"/>
      <c r="P29" s="127">
        <f>SUM(P32:P35)</f>
        <v>0</v>
      </c>
      <c r="Q29" s="119"/>
      <c r="R29" s="118"/>
    </row>
    <row r="30" spans="1:21" ht="20.100000000000001" customHeight="1" x14ac:dyDescent="0.3">
      <c r="A30" s="1293"/>
      <c r="B30" s="125" t="s">
        <v>90</v>
      </c>
      <c r="C30" s="130">
        <f>F30</f>
        <v>20125.5</v>
      </c>
      <c r="D30" s="1279">
        <v>0</v>
      </c>
      <c r="E30" s="1279">
        <v>0</v>
      </c>
      <c r="F30" s="130">
        <f>'культура '!H19</f>
        <v>20125.5</v>
      </c>
      <c r="G30" s="127">
        <f>SUM(G35:G37)</f>
        <v>0</v>
      </c>
      <c r="H30" s="133"/>
      <c r="I30" s="134"/>
      <c r="J30" s="134"/>
      <c r="K30" s="134"/>
      <c r="L30" s="134"/>
      <c r="M30" s="133"/>
      <c r="N30" s="134"/>
      <c r="O30" s="1268"/>
      <c r="P30" s="127">
        <f>SUM(P35:P37)</f>
        <v>0</v>
      </c>
      <c r="Q30" s="119"/>
      <c r="R30" s="118"/>
    </row>
    <row r="31" spans="1:21" ht="36.75" customHeight="1" x14ac:dyDescent="0.3">
      <c r="A31" s="1293"/>
      <c r="B31" s="125" t="s">
        <v>91</v>
      </c>
      <c r="C31" s="130">
        <f>C30/C29*100</f>
        <v>75</v>
      </c>
      <c r="D31" s="1279">
        <v>0</v>
      </c>
      <c r="E31" s="1279">
        <v>0</v>
      </c>
      <c r="F31" s="130">
        <f>'культура '!I19</f>
        <v>75</v>
      </c>
      <c r="G31" s="127">
        <f>SUM(G41:G41)</f>
        <v>0</v>
      </c>
      <c r="H31" s="133"/>
      <c r="I31" s="134"/>
      <c r="J31" s="134"/>
      <c r="K31" s="134"/>
      <c r="L31" s="134"/>
      <c r="M31" s="133"/>
      <c r="N31" s="134"/>
      <c r="O31" s="1268"/>
      <c r="P31" s="127">
        <f>SUM(P41:P41)</f>
        <v>0</v>
      </c>
      <c r="Q31" s="119"/>
      <c r="R31" s="118"/>
    </row>
    <row r="32" spans="1:21" ht="19.5" x14ac:dyDescent="0.3">
      <c r="A32" s="1293" t="s">
        <v>50</v>
      </c>
      <c r="B32" s="129" t="s">
        <v>835</v>
      </c>
      <c r="C32" s="130">
        <f>D32+E32+F32+G32+P32</f>
        <v>86397.22</v>
      </c>
      <c r="D32" s="130">
        <f>'культура '!D36</f>
        <v>629.94000000000005</v>
      </c>
      <c r="E32" s="130">
        <f>'культура '!D37</f>
        <v>494.96</v>
      </c>
      <c r="F32" s="130">
        <f>'культура '!D38</f>
        <v>85272.320000000007</v>
      </c>
      <c r="G32" s="130">
        <v>0</v>
      </c>
      <c r="H32" s="133">
        <f>I32+J32+K32+L32</f>
        <v>80251.17</v>
      </c>
      <c r="I32" s="135">
        <v>0</v>
      </c>
      <c r="J32" s="135">
        <f>'[2]сводная '!$E$28</f>
        <v>808.71</v>
      </c>
      <c r="K32" s="135">
        <f>'[2]сводная '!$F$28</f>
        <v>79442.459999999992</v>
      </c>
      <c r="L32" s="135">
        <v>0</v>
      </c>
      <c r="M32" s="132">
        <f>C32-H32</f>
        <v>6146.0500000000029</v>
      </c>
      <c r="N32" s="135">
        <f>F32-K32</f>
        <v>5829.8600000000151</v>
      </c>
      <c r="O32" s="146"/>
      <c r="P32" s="130">
        <v>0</v>
      </c>
      <c r="Q32" s="119"/>
      <c r="R32" s="118"/>
    </row>
    <row r="33" spans="1:19" ht="20.100000000000001" customHeight="1" x14ac:dyDescent="0.3">
      <c r="A33" s="1293"/>
      <c r="B33" s="125" t="s">
        <v>90</v>
      </c>
      <c r="C33" s="130">
        <f>D33+E33+F33+G33+P33</f>
        <v>65269.43</v>
      </c>
      <c r="D33" s="130">
        <f>'культура '!E36</f>
        <v>629.94000000000005</v>
      </c>
      <c r="E33" s="130">
        <f>'культура '!E37</f>
        <v>494.96</v>
      </c>
      <c r="F33" s="130">
        <f>'культура '!E38</f>
        <v>64144.53</v>
      </c>
      <c r="G33" s="130">
        <v>0</v>
      </c>
      <c r="H33" s="133"/>
      <c r="I33" s="135"/>
      <c r="J33" s="135"/>
      <c r="K33" s="135"/>
      <c r="L33" s="135"/>
      <c r="M33" s="132"/>
      <c r="N33" s="135"/>
      <c r="O33" s="146"/>
      <c r="P33" s="130">
        <v>0</v>
      </c>
      <c r="Q33" s="119"/>
      <c r="R33" s="118"/>
    </row>
    <row r="34" spans="1:19" ht="20.100000000000001" customHeight="1" x14ac:dyDescent="0.3">
      <c r="A34" s="498"/>
      <c r="B34" s="499" t="s">
        <v>91</v>
      </c>
      <c r="C34" s="500">
        <f>C33/C32*100</f>
        <v>75.54575251379616</v>
      </c>
      <c r="D34" s="500">
        <f>'культура '!E36</f>
        <v>629.94000000000005</v>
      </c>
      <c r="E34" s="500">
        <f t="shared" ref="E34" si="2">E33/E32*100</f>
        <v>100</v>
      </c>
      <c r="F34" s="500">
        <f>'культура '!I38</f>
        <v>75.223155650039772</v>
      </c>
      <c r="G34" s="500">
        <v>0</v>
      </c>
      <c r="H34" s="1269"/>
      <c r="I34" s="1270"/>
      <c r="J34" s="1270"/>
      <c r="K34" s="1270"/>
      <c r="L34" s="1270"/>
      <c r="M34" s="1271"/>
      <c r="N34" s="1270"/>
      <c r="O34" s="1272"/>
      <c r="P34" s="500">
        <v>0</v>
      </c>
      <c r="Q34" s="119"/>
      <c r="R34" s="118"/>
    </row>
    <row r="35" spans="1:19" ht="72.75" customHeight="1" x14ac:dyDescent="0.3">
      <c r="A35" s="1293" t="s">
        <v>93</v>
      </c>
      <c r="B35" s="129" t="s">
        <v>1139</v>
      </c>
      <c r="C35" s="130">
        <f>D35+E35+F35</f>
        <v>418431.81</v>
      </c>
      <c r="D35" s="130">
        <f>'культура '!D97</f>
        <v>1684.95</v>
      </c>
      <c r="E35" s="130">
        <f>'культура '!D98</f>
        <v>1323.8899999999999</v>
      </c>
      <c r="F35" s="130">
        <f>'культура '!D99</f>
        <v>415422.97</v>
      </c>
      <c r="G35" s="130">
        <v>0</v>
      </c>
      <c r="H35" s="133">
        <f>I35+J35+K35+L35</f>
        <v>373774.52</v>
      </c>
      <c r="I35" s="135">
        <f>'[2]сводная '!$D$31</f>
        <v>4500</v>
      </c>
      <c r="J35" s="135">
        <f>'[2]сводная '!$E$31</f>
        <v>3678.7200000000003</v>
      </c>
      <c r="K35" s="135">
        <f>'[2]сводная '!$F$31</f>
        <v>365595.80000000005</v>
      </c>
      <c r="L35" s="135">
        <v>0</v>
      </c>
      <c r="M35" s="132">
        <f>C35-H35</f>
        <v>44657.289999999979</v>
      </c>
      <c r="N35" s="135">
        <f>F35-K35</f>
        <v>49827.169999999925</v>
      </c>
      <c r="O35" s="146"/>
      <c r="P35" s="130">
        <v>0</v>
      </c>
      <c r="Q35" s="119"/>
      <c r="R35" s="118"/>
      <c r="S35" s="31"/>
    </row>
    <row r="36" spans="1:19" ht="20.100000000000001" customHeight="1" x14ac:dyDescent="0.3">
      <c r="A36" s="1293"/>
      <c r="B36" s="125" t="s">
        <v>90</v>
      </c>
      <c r="C36" s="130">
        <f>D36+E36+F36</f>
        <v>314384.68000000005</v>
      </c>
      <c r="D36" s="130">
        <f>'культура '!H97</f>
        <v>1246.0900000000001</v>
      </c>
      <c r="E36" s="130">
        <f>'культура '!H98</f>
        <v>979.06000000000006</v>
      </c>
      <c r="F36" s="130">
        <f>'культура '!H99</f>
        <v>312159.53000000003</v>
      </c>
      <c r="G36" s="130">
        <v>0</v>
      </c>
      <c r="H36" s="133"/>
      <c r="I36" s="135"/>
      <c r="J36" s="135"/>
      <c r="K36" s="135"/>
      <c r="L36" s="135"/>
      <c r="M36" s="132"/>
      <c r="N36" s="135"/>
      <c r="O36" s="146"/>
      <c r="P36" s="130">
        <v>0</v>
      </c>
      <c r="Q36" s="119"/>
      <c r="R36" s="118"/>
      <c r="S36" s="31"/>
    </row>
    <row r="37" spans="1:19" ht="20.100000000000001" customHeight="1" x14ac:dyDescent="0.3">
      <c r="A37" s="1293"/>
      <c r="B37" s="125" t="s">
        <v>91</v>
      </c>
      <c r="C37" s="130">
        <f>'культура '!I96</f>
        <v>75.134029604489214</v>
      </c>
      <c r="D37" s="130">
        <f>D36/D35*100</f>
        <v>73.954123267752763</v>
      </c>
      <c r="E37" s="130">
        <f>E36/E35*100</f>
        <v>73.953274063555142</v>
      </c>
      <c r="F37" s="130">
        <f>'культура '!I99</f>
        <v>75.142578177610176</v>
      </c>
      <c r="G37" s="130">
        <v>0</v>
      </c>
      <c r="H37" s="133"/>
      <c r="I37" s="135"/>
      <c r="J37" s="135"/>
      <c r="K37" s="135"/>
      <c r="L37" s="135"/>
      <c r="M37" s="132"/>
      <c r="N37" s="135"/>
      <c r="O37" s="146"/>
      <c r="P37" s="130">
        <v>0</v>
      </c>
      <c r="Q37" s="119"/>
      <c r="R37" s="118"/>
      <c r="S37" s="31"/>
    </row>
    <row r="38" spans="1:19" ht="68.25" customHeight="1" x14ac:dyDescent="0.3">
      <c r="A38" s="1293" t="s">
        <v>94</v>
      </c>
      <c r="B38" s="126" t="s">
        <v>1134</v>
      </c>
      <c r="C38" s="130">
        <v>0</v>
      </c>
      <c r="D38" s="130">
        <v>0</v>
      </c>
      <c r="E38" s="130">
        <v>0</v>
      </c>
      <c r="F38" s="130">
        <v>0</v>
      </c>
      <c r="G38" s="130">
        <v>0</v>
      </c>
      <c r="H38" s="133"/>
      <c r="I38" s="135"/>
      <c r="J38" s="135"/>
      <c r="K38" s="135"/>
      <c r="L38" s="135"/>
      <c r="M38" s="132"/>
      <c r="N38" s="135"/>
      <c r="O38" s="146"/>
      <c r="P38" s="130">
        <v>0</v>
      </c>
      <c r="Q38" s="119"/>
      <c r="R38" s="118"/>
      <c r="S38" s="31"/>
    </row>
    <row r="39" spans="1:19" ht="20.100000000000001" customHeight="1" x14ac:dyDescent="0.3">
      <c r="A39" s="1293"/>
      <c r="B39" s="125" t="s">
        <v>90</v>
      </c>
      <c r="C39" s="130">
        <v>0</v>
      </c>
      <c r="D39" s="130">
        <v>0</v>
      </c>
      <c r="E39" s="130">
        <v>0</v>
      </c>
      <c r="F39" s="130">
        <v>0</v>
      </c>
      <c r="G39" s="130">
        <v>0</v>
      </c>
      <c r="H39" s="133"/>
      <c r="I39" s="135"/>
      <c r="J39" s="135"/>
      <c r="K39" s="135"/>
      <c r="L39" s="135"/>
      <c r="M39" s="132"/>
      <c r="N39" s="135"/>
      <c r="O39" s="146"/>
      <c r="P39" s="130">
        <v>0</v>
      </c>
      <c r="Q39" s="119"/>
      <c r="R39" s="118"/>
      <c r="S39" s="31"/>
    </row>
    <row r="40" spans="1:19" ht="20.100000000000001" customHeight="1" x14ac:dyDescent="0.3">
      <c r="A40" s="1293"/>
      <c r="B40" s="125" t="s">
        <v>91</v>
      </c>
      <c r="C40" s="130">
        <v>0</v>
      </c>
      <c r="D40" s="130">
        <v>0</v>
      </c>
      <c r="E40" s="130">
        <v>0</v>
      </c>
      <c r="F40" s="130">
        <v>0</v>
      </c>
      <c r="G40" s="130">
        <v>0</v>
      </c>
      <c r="H40" s="133"/>
      <c r="I40" s="135"/>
      <c r="J40" s="135"/>
      <c r="K40" s="135"/>
      <c r="L40" s="135"/>
      <c r="M40" s="132"/>
      <c r="N40" s="135"/>
      <c r="O40" s="146"/>
      <c r="P40" s="130">
        <v>0</v>
      </c>
      <c r="Q40" s="119"/>
      <c r="R40" s="118"/>
      <c r="S40" s="31"/>
    </row>
    <row r="41" spans="1:19" ht="27" customHeight="1" x14ac:dyDescent="0.3">
      <c r="A41" s="1293" t="s">
        <v>95</v>
      </c>
      <c r="B41" s="129" t="s">
        <v>1140</v>
      </c>
      <c r="C41" s="130">
        <f>D41+E41+F41+G41+P41</f>
        <v>4361</v>
      </c>
      <c r="D41" s="130">
        <v>0</v>
      </c>
      <c r="E41" s="130">
        <f>'культура '!D136</f>
        <v>4361</v>
      </c>
      <c r="F41" s="130">
        <v>0</v>
      </c>
      <c r="G41" s="130">
        <v>0</v>
      </c>
      <c r="H41" s="133">
        <f>I41+J41+K41+L41</f>
        <v>100041.45000000001</v>
      </c>
      <c r="I41" s="135">
        <v>0</v>
      </c>
      <c r="J41" s="135">
        <f>'[2]сводная '!$E$37</f>
        <v>700</v>
      </c>
      <c r="K41" s="135">
        <f>'[2]сводная '!$F$37</f>
        <v>99341.450000000012</v>
      </c>
      <c r="L41" s="135">
        <v>0</v>
      </c>
      <c r="M41" s="132">
        <f>C41-H41</f>
        <v>-95680.450000000012</v>
      </c>
      <c r="N41" s="135">
        <f>F41-K41</f>
        <v>-99341.450000000012</v>
      </c>
      <c r="O41" s="146"/>
      <c r="P41" s="130">
        <v>0</v>
      </c>
      <c r="Q41" s="119"/>
      <c r="R41" s="118"/>
    </row>
    <row r="42" spans="1:19" ht="20.100000000000001" customHeight="1" x14ac:dyDescent="0.3">
      <c r="A42" s="1293"/>
      <c r="B42" s="125" t="s">
        <v>90</v>
      </c>
      <c r="C42" s="130">
        <f>E42</f>
        <v>3119.3</v>
      </c>
      <c r="D42" s="130">
        <v>0</v>
      </c>
      <c r="E42" s="130">
        <f>'культура '!H136</f>
        <v>3119.3</v>
      </c>
      <c r="F42" s="130">
        <f>'[3]культура 1 квартал 2018 г.'!E90</f>
        <v>0</v>
      </c>
      <c r="G42" s="130">
        <v>0</v>
      </c>
      <c r="H42" s="133"/>
      <c r="I42" s="135"/>
      <c r="J42" s="135"/>
      <c r="K42" s="135"/>
      <c r="L42" s="135"/>
      <c r="M42" s="132"/>
      <c r="N42" s="135"/>
      <c r="O42" s="146"/>
      <c r="P42" s="130">
        <v>0</v>
      </c>
      <c r="Q42" s="119"/>
      <c r="R42" s="118"/>
    </row>
    <row r="43" spans="1:19" ht="20.100000000000001" customHeight="1" x14ac:dyDescent="0.3">
      <c r="A43" s="1293"/>
      <c r="B43" s="125" t="s">
        <v>91</v>
      </c>
      <c r="C43" s="130">
        <f>C42/C41*100</f>
        <v>71.527172666819538</v>
      </c>
      <c r="D43" s="130">
        <v>0</v>
      </c>
      <c r="E43" s="130">
        <f>E42/E41*100</f>
        <v>71.527172666819538</v>
      </c>
      <c r="F43" s="130">
        <v>0</v>
      </c>
      <c r="G43" s="130">
        <v>0</v>
      </c>
      <c r="H43" s="133"/>
      <c r="I43" s="135"/>
      <c r="J43" s="135"/>
      <c r="K43" s="135"/>
      <c r="L43" s="135"/>
      <c r="M43" s="132"/>
      <c r="N43" s="135"/>
      <c r="O43" s="146"/>
      <c r="P43" s="130">
        <v>0</v>
      </c>
      <c r="Q43" s="119"/>
      <c r="R43" s="118"/>
    </row>
    <row r="44" spans="1:19" ht="25.5" customHeight="1" x14ac:dyDescent="0.3">
      <c r="A44" s="1293" t="s">
        <v>626</v>
      </c>
      <c r="B44" s="128" t="s">
        <v>28</v>
      </c>
      <c r="C44" s="130">
        <f>F44</f>
        <v>65</v>
      </c>
      <c r="D44" s="130">
        <v>0</v>
      </c>
      <c r="E44" s="130">
        <v>0</v>
      </c>
      <c r="F44" s="130">
        <f>'культура '!D141</f>
        <v>65</v>
      </c>
      <c r="G44" s="130">
        <v>0</v>
      </c>
      <c r="H44" s="133"/>
      <c r="I44" s="135"/>
      <c r="J44" s="135"/>
      <c r="K44" s="135"/>
      <c r="L44" s="135"/>
      <c r="M44" s="132"/>
      <c r="N44" s="135"/>
      <c r="O44" s="146"/>
      <c r="P44" s="130">
        <v>0</v>
      </c>
      <c r="Q44" s="119"/>
      <c r="R44" s="118"/>
    </row>
    <row r="45" spans="1:19" ht="20.100000000000001" customHeight="1" x14ac:dyDescent="0.3">
      <c r="A45" s="1293"/>
      <c r="B45" s="125" t="s">
        <v>90</v>
      </c>
      <c r="C45" s="130">
        <f>F45</f>
        <v>0</v>
      </c>
      <c r="D45" s="130">
        <v>0</v>
      </c>
      <c r="E45" s="130">
        <v>0</v>
      </c>
      <c r="F45" s="130">
        <f>'культура '!H141</f>
        <v>0</v>
      </c>
      <c r="G45" s="130">
        <v>0</v>
      </c>
      <c r="H45" s="133"/>
      <c r="I45" s="135"/>
      <c r="J45" s="135"/>
      <c r="K45" s="135"/>
      <c r="L45" s="135"/>
      <c r="M45" s="132"/>
      <c r="N45" s="135"/>
      <c r="O45" s="146"/>
      <c r="P45" s="130">
        <v>0</v>
      </c>
      <c r="Q45" s="119"/>
      <c r="R45" s="118"/>
    </row>
    <row r="46" spans="1:19" s="29" customFormat="1" ht="20.100000000000001" customHeight="1" x14ac:dyDescent="0.25">
      <c r="A46" s="1293"/>
      <c r="B46" s="125" t="s">
        <v>91</v>
      </c>
      <c r="C46" s="127">
        <f>C45/C44*100</f>
        <v>0</v>
      </c>
      <c r="D46" s="130">
        <v>0</v>
      </c>
      <c r="E46" s="130">
        <v>0</v>
      </c>
      <c r="F46" s="130">
        <f>F45/F44*100</f>
        <v>0</v>
      </c>
      <c r="G46" s="130">
        <v>0</v>
      </c>
      <c r="H46" s="132"/>
      <c r="I46" s="473"/>
      <c r="J46" s="473"/>
      <c r="K46" s="473"/>
      <c r="L46" s="473"/>
      <c r="M46" s="132"/>
      <c r="N46" s="132"/>
      <c r="O46" s="132"/>
      <c r="P46" s="130">
        <v>0</v>
      </c>
      <c r="Q46" s="536"/>
      <c r="R46" s="535"/>
    </row>
    <row r="47" spans="1:19" s="29" customFormat="1" ht="24.75" customHeight="1" x14ac:dyDescent="0.25">
      <c r="A47" s="1293" t="s">
        <v>1148</v>
      </c>
      <c r="B47" s="128" t="s">
        <v>989</v>
      </c>
      <c r="C47" s="127">
        <f>D47+E47+F47+G47+P47</f>
        <v>39752.04</v>
      </c>
      <c r="D47" s="130">
        <v>0</v>
      </c>
      <c r="E47" s="130">
        <v>0</v>
      </c>
      <c r="F47" s="130">
        <f>'культура '!D149</f>
        <v>39752.04</v>
      </c>
      <c r="G47" s="130">
        <v>0</v>
      </c>
      <c r="H47" s="132"/>
      <c r="I47" s="473"/>
      <c r="J47" s="473"/>
      <c r="K47" s="473"/>
      <c r="L47" s="473"/>
      <c r="M47" s="132"/>
      <c r="N47" s="132"/>
      <c r="O47" s="132"/>
      <c r="P47" s="130">
        <v>0</v>
      </c>
      <c r="Q47" s="536"/>
      <c r="R47" s="535"/>
    </row>
    <row r="48" spans="1:19" s="29" customFormat="1" ht="20.100000000000001" customHeight="1" x14ac:dyDescent="0.25">
      <c r="A48" s="1293"/>
      <c r="B48" s="125" t="s">
        <v>90</v>
      </c>
      <c r="C48" s="127">
        <f>D48+E48+F48+G48+P48</f>
        <v>30790.880000000001</v>
      </c>
      <c r="D48" s="130">
        <v>0</v>
      </c>
      <c r="E48" s="130">
        <v>0</v>
      </c>
      <c r="F48" s="130">
        <f>'культура '!H149</f>
        <v>30790.880000000001</v>
      </c>
      <c r="G48" s="130">
        <v>0</v>
      </c>
      <c r="H48" s="132"/>
      <c r="I48" s="473"/>
      <c r="J48" s="473"/>
      <c r="K48" s="473"/>
      <c r="L48" s="473"/>
      <c r="M48" s="132"/>
      <c r="N48" s="132"/>
      <c r="O48" s="132"/>
      <c r="P48" s="130">
        <v>0</v>
      </c>
      <c r="Q48" s="536"/>
      <c r="R48" s="535"/>
    </row>
    <row r="49" spans="1:18" s="29" customFormat="1" ht="20.100000000000001" customHeight="1" x14ac:dyDescent="0.25">
      <c r="A49" s="1293"/>
      <c r="B49" s="125" t="s">
        <v>91</v>
      </c>
      <c r="C49" s="130">
        <f t="shared" ref="C49" si="3">C48/C47*100</f>
        <v>77.457358163254014</v>
      </c>
      <c r="D49" s="130">
        <v>0</v>
      </c>
      <c r="E49" s="130">
        <v>0</v>
      </c>
      <c r="F49" s="130">
        <f>F48/F47*100</f>
        <v>77.457358163254014</v>
      </c>
      <c r="G49" s="130">
        <v>0</v>
      </c>
      <c r="H49" s="132"/>
      <c r="I49" s="473"/>
      <c r="J49" s="473"/>
      <c r="K49" s="473"/>
      <c r="L49" s="473"/>
      <c r="M49" s="132"/>
      <c r="N49" s="132"/>
      <c r="O49" s="132"/>
      <c r="P49" s="130">
        <v>0</v>
      </c>
      <c r="Q49" s="536"/>
      <c r="R49" s="535"/>
    </row>
    <row r="50" spans="1:18" s="29" customFormat="1" ht="21" customHeight="1" x14ac:dyDescent="0.3">
      <c r="A50" s="1298" t="s">
        <v>14</v>
      </c>
      <c r="B50" s="123" t="s">
        <v>96</v>
      </c>
      <c r="C50" s="961">
        <f t="shared" ref="C50:D50" si="4">C53+C56+C59+C62</f>
        <v>7701396.1200000001</v>
      </c>
      <c r="D50" s="961">
        <f t="shared" si="4"/>
        <v>358075.05000000005</v>
      </c>
      <c r="E50" s="961">
        <f>E53+E56+E59+E62</f>
        <v>5390122.9699999997</v>
      </c>
      <c r="F50" s="961">
        <f>F53+F56+F59+F62</f>
        <v>1953198.1</v>
      </c>
      <c r="G50" s="961">
        <v>0</v>
      </c>
      <c r="H50" s="132">
        <f>I50+J50+K50+L50</f>
        <v>7598832.5</v>
      </c>
      <c r="I50" s="132">
        <f>I53+I56+I59+I62</f>
        <v>0</v>
      </c>
      <c r="J50" s="132">
        <f>J53+J56+J59+J62</f>
        <v>3473991.36</v>
      </c>
      <c r="K50" s="132">
        <f>K53+K56+K59+K62</f>
        <v>1628601.1400000001</v>
      </c>
      <c r="L50" s="132">
        <f>L53+L56+L59+L62</f>
        <v>2496240</v>
      </c>
      <c r="M50" s="132">
        <f>C50-H50</f>
        <v>102563.62000000011</v>
      </c>
      <c r="N50" s="132">
        <f>F50-K50</f>
        <v>324596.95999999996</v>
      </c>
      <c r="O50" s="132"/>
      <c r="P50" s="961">
        <v>0</v>
      </c>
      <c r="Q50" s="537"/>
      <c r="R50" s="535"/>
    </row>
    <row r="51" spans="1:18" s="29" customFormat="1" ht="20.100000000000001" customHeight="1" x14ac:dyDescent="0.3">
      <c r="A51" s="1298"/>
      <c r="B51" s="125" t="s">
        <v>90</v>
      </c>
      <c r="C51" s="961">
        <f t="shared" ref="C51:E51" si="5">C54+C57+C60+C63</f>
        <v>4998446.9399999995</v>
      </c>
      <c r="D51" s="961">
        <f t="shared" si="5"/>
        <v>242430.1</v>
      </c>
      <c r="E51" s="961">
        <f t="shared" si="5"/>
        <v>3336105.71</v>
      </c>
      <c r="F51" s="961">
        <f>F54+F57+F60+F63</f>
        <v>1419911.1300000001</v>
      </c>
      <c r="G51" s="961">
        <v>0</v>
      </c>
      <c r="H51" s="132"/>
      <c r="I51" s="132"/>
      <c r="J51" s="132"/>
      <c r="K51" s="132"/>
      <c r="L51" s="132"/>
      <c r="M51" s="132"/>
      <c r="N51" s="132"/>
      <c r="O51" s="132"/>
      <c r="P51" s="961">
        <v>0</v>
      </c>
      <c r="Q51" s="537"/>
      <c r="R51" s="535"/>
    </row>
    <row r="52" spans="1:18" s="29" customFormat="1" ht="21" customHeight="1" x14ac:dyDescent="0.3">
      <c r="A52" s="1298"/>
      <c r="B52" s="125" t="s">
        <v>91</v>
      </c>
      <c r="C52" s="961">
        <f>C51/C50*100</f>
        <v>64.903127460479197</v>
      </c>
      <c r="D52" s="961">
        <f>D51/D50*100</f>
        <v>67.703711833594653</v>
      </c>
      <c r="E52" s="961">
        <f>E51/E50*100</f>
        <v>61.892942490697948</v>
      </c>
      <c r="F52" s="961">
        <f>F51/F50*100</f>
        <v>72.696729020983582</v>
      </c>
      <c r="G52" s="961">
        <v>0</v>
      </c>
      <c r="H52" s="132"/>
      <c r="I52" s="132"/>
      <c r="J52" s="132"/>
      <c r="K52" s="132"/>
      <c r="L52" s="132"/>
      <c r="M52" s="132"/>
      <c r="N52" s="132"/>
      <c r="O52" s="132"/>
      <c r="P52" s="961">
        <v>0</v>
      </c>
      <c r="Q52" s="537"/>
      <c r="R52" s="535"/>
    </row>
    <row r="53" spans="1:18" s="29" customFormat="1" ht="19.5" x14ac:dyDescent="0.25">
      <c r="A53" s="1293" t="s">
        <v>97</v>
      </c>
      <c r="B53" s="129" t="s">
        <v>216</v>
      </c>
      <c r="C53" s="127">
        <f>D53+E53+F53+G53+P53</f>
        <v>780900.94</v>
      </c>
      <c r="D53" s="127">
        <v>0</v>
      </c>
      <c r="E53" s="127">
        <f>'образование '!D39</f>
        <v>137981</v>
      </c>
      <c r="F53" s="127">
        <f>'образование '!D40</f>
        <v>642919.93999999994</v>
      </c>
      <c r="G53" s="127">
        <v>0</v>
      </c>
      <c r="H53" s="133">
        <f>I53+J53+K53+L53</f>
        <v>1897790.16</v>
      </c>
      <c r="I53" s="134">
        <v>0</v>
      </c>
      <c r="J53" s="134">
        <f>'[2]сводная '!$E$10</f>
        <v>1353744</v>
      </c>
      <c r="K53" s="134">
        <f>'[2]сводная '!$F$10</f>
        <v>90046.16</v>
      </c>
      <c r="L53" s="135">
        <f>'[2]сводная '!$G$10</f>
        <v>454000</v>
      </c>
      <c r="M53" s="132">
        <f>C53-H53</f>
        <v>-1116889.22</v>
      </c>
      <c r="N53" s="135">
        <f>F53-K53</f>
        <v>552873.77999999991</v>
      </c>
      <c r="O53" s="132"/>
      <c r="P53" s="127">
        <v>0</v>
      </c>
      <c r="Q53" s="535"/>
      <c r="R53" s="535"/>
    </row>
    <row r="54" spans="1:18" s="29" customFormat="1" ht="20.100000000000001" customHeight="1" x14ac:dyDescent="0.25">
      <c r="A54" s="1293"/>
      <c r="B54" s="125" t="s">
        <v>90</v>
      </c>
      <c r="C54" s="127">
        <f>D54+E54+F54+G54+P54</f>
        <v>558225.58000000007</v>
      </c>
      <c r="D54" s="127">
        <v>0</v>
      </c>
      <c r="E54" s="127">
        <f>'образование '!E39</f>
        <v>78282.880000000005</v>
      </c>
      <c r="F54" s="127">
        <f>'образование '!E40</f>
        <v>479942.7</v>
      </c>
      <c r="G54" s="127">
        <v>0</v>
      </c>
      <c r="H54" s="133"/>
      <c r="I54" s="134"/>
      <c r="J54" s="134"/>
      <c r="K54" s="134"/>
      <c r="L54" s="135"/>
      <c r="M54" s="132"/>
      <c r="N54" s="135"/>
      <c r="O54" s="132"/>
      <c r="P54" s="127">
        <v>0</v>
      </c>
      <c r="Q54" s="535"/>
      <c r="R54" s="535"/>
    </row>
    <row r="55" spans="1:18" s="29" customFormat="1" ht="22.5" customHeight="1" x14ac:dyDescent="0.25">
      <c r="A55" s="1293"/>
      <c r="B55" s="125" t="s">
        <v>91</v>
      </c>
      <c r="C55" s="127">
        <f>C54/C53*100</f>
        <v>71.484813425887296</v>
      </c>
      <c r="D55" s="127">
        <v>0</v>
      </c>
      <c r="E55" s="127">
        <f>E54/E53*100</f>
        <v>56.734535914365026</v>
      </c>
      <c r="F55" s="127">
        <f>F54/F53*100</f>
        <v>74.650461144508924</v>
      </c>
      <c r="G55" s="127">
        <v>0</v>
      </c>
      <c r="H55" s="133"/>
      <c r="I55" s="134"/>
      <c r="J55" s="134"/>
      <c r="K55" s="134"/>
      <c r="L55" s="135"/>
      <c r="M55" s="132"/>
      <c r="N55" s="135"/>
      <c r="O55" s="132"/>
      <c r="P55" s="127">
        <v>0</v>
      </c>
      <c r="Q55" s="535"/>
      <c r="R55" s="535"/>
    </row>
    <row r="56" spans="1:18" s="29" customFormat="1" ht="19.5" x14ac:dyDescent="0.25">
      <c r="A56" s="1293" t="s">
        <v>98</v>
      </c>
      <c r="B56" s="129" t="s">
        <v>227</v>
      </c>
      <c r="C56" s="127">
        <f>D56+E56+F56+G56+P56</f>
        <v>6507577.2999999998</v>
      </c>
      <c r="D56" s="127">
        <f>'образование '!D104</f>
        <v>358075.05000000005</v>
      </c>
      <c r="E56" s="127">
        <f>'образование '!D105</f>
        <v>5233470.97</v>
      </c>
      <c r="F56" s="127">
        <f>'образование '!D106</f>
        <v>916031.28</v>
      </c>
      <c r="G56" s="1278">
        <v>0</v>
      </c>
      <c r="H56" s="133">
        <f>I56+J56+K56+L56</f>
        <v>4413344.9800000004</v>
      </c>
      <c r="I56" s="134">
        <v>0</v>
      </c>
      <c r="J56" s="135">
        <f>'[2]сводная '!$E$13</f>
        <v>2115684.36</v>
      </c>
      <c r="K56" s="135">
        <f>'[2]сводная '!$F$13</f>
        <v>255420.61999999997</v>
      </c>
      <c r="L56" s="135">
        <f>'[2]сводная '!$G$13</f>
        <v>2042240</v>
      </c>
      <c r="M56" s="132">
        <f>C56-H56</f>
        <v>2094232.3199999994</v>
      </c>
      <c r="N56" s="135">
        <f>F56-K56</f>
        <v>660610.66</v>
      </c>
      <c r="O56" s="132"/>
      <c r="P56" s="127">
        <v>0</v>
      </c>
      <c r="Q56" s="535"/>
      <c r="R56" s="535"/>
    </row>
    <row r="57" spans="1:18" s="29" customFormat="1" ht="18.75" customHeight="1" x14ac:dyDescent="0.25">
      <c r="A57" s="1293"/>
      <c r="B57" s="125" t="s">
        <v>90</v>
      </c>
      <c r="C57" s="127">
        <f>D57+E57+F57+G57+P57</f>
        <v>4112715.19</v>
      </c>
      <c r="D57" s="127">
        <f>'образование '!E104</f>
        <v>242430.1</v>
      </c>
      <c r="E57" s="127">
        <f>'образование '!E105</f>
        <v>3249286.34</v>
      </c>
      <c r="F57" s="127">
        <f>'образование '!E106</f>
        <v>620998.75</v>
      </c>
      <c r="G57" s="127">
        <v>0</v>
      </c>
      <c r="H57" s="133"/>
      <c r="I57" s="134"/>
      <c r="J57" s="135"/>
      <c r="K57" s="135"/>
      <c r="L57" s="135"/>
      <c r="M57" s="132"/>
      <c r="N57" s="135"/>
      <c r="O57" s="132"/>
      <c r="P57" s="127">
        <v>0</v>
      </c>
      <c r="Q57" s="535"/>
      <c r="R57" s="535"/>
    </row>
    <row r="58" spans="1:18" s="29" customFormat="1" ht="20.25" customHeight="1" x14ac:dyDescent="0.25">
      <c r="A58" s="1293"/>
      <c r="B58" s="125" t="s">
        <v>91</v>
      </c>
      <c r="C58" s="127">
        <f>C57/C56*100</f>
        <v>63.198868033423125</v>
      </c>
      <c r="D58" s="127">
        <f>D57/D56*100</f>
        <v>67.703711833594653</v>
      </c>
      <c r="E58" s="127">
        <f>E57/E56*100</f>
        <v>62.086641134077027</v>
      </c>
      <c r="F58" s="127">
        <f>F57/F56*100</f>
        <v>67.792308358727666</v>
      </c>
      <c r="G58" s="127">
        <v>0</v>
      </c>
      <c r="H58" s="133"/>
      <c r="I58" s="134"/>
      <c r="J58" s="134"/>
      <c r="K58" s="134"/>
      <c r="L58" s="135"/>
      <c r="M58" s="132"/>
      <c r="N58" s="135"/>
      <c r="O58" s="132"/>
      <c r="P58" s="127">
        <v>0</v>
      </c>
      <c r="Q58" s="535"/>
      <c r="R58" s="535"/>
    </row>
    <row r="59" spans="1:18" s="29" customFormat="1" ht="35.25" customHeight="1" x14ac:dyDescent="0.25">
      <c r="A59" s="1289" t="s">
        <v>99</v>
      </c>
      <c r="B59" s="129" t="s">
        <v>1317</v>
      </c>
      <c r="C59" s="127">
        <f>D59+E59+F59+G59</f>
        <v>389888.78</v>
      </c>
      <c r="D59" s="127">
        <v>0</v>
      </c>
      <c r="E59" s="127">
        <f>'образование '!D119</f>
        <v>18671</v>
      </c>
      <c r="F59" s="127">
        <f>'образование '!D120</f>
        <v>371217.78</v>
      </c>
      <c r="G59" s="127">
        <v>0</v>
      </c>
      <c r="H59" s="133">
        <f>I59+J59+K59+L59</f>
        <v>301811.16000000003</v>
      </c>
      <c r="I59" s="134">
        <v>0</v>
      </c>
      <c r="J59" s="135">
        <f>'[2]сводная '!$E$16</f>
        <v>2353</v>
      </c>
      <c r="K59" s="135">
        <f>'[2]сводная '!$F$16</f>
        <v>299458.16000000003</v>
      </c>
      <c r="L59" s="135">
        <f>'[2]сводная '!$G$16</f>
        <v>0</v>
      </c>
      <c r="M59" s="132">
        <f>C59-H59</f>
        <v>88077.62</v>
      </c>
      <c r="N59" s="135">
        <f>F59-K59</f>
        <v>71759.62</v>
      </c>
      <c r="O59" s="132">
        <f>E17+E50+E65</f>
        <v>5508235.4699999997</v>
      </c>
      <c r="P59" s="127">
        <v>0</v>
      </c>
      <c r="Q59" s="535"/>
      <c r="R59" s="535"/>
    </row>
    <row r="60" spans="1:18" s="29" customFormat="1" ht="20.100000000000001" customHeight="1" x14ac:dyDescent="0.25">
      <c r="A60" s="1290"/>
      <c r="B60" s="125" t="s">
        <v>90</v>
      </c>
      <c r="C60" s="127">
        <f>D60+E60+F60+G60</f>
        <v>310261.33</v>
      </c>
      <c r="D60" s="127">
        <v>0</v>
      </c>
      <c r="E60" s="127">
        <f>'образование '!H119</f>
        <v>8536.49</v>
      </c>
      <c r="F60" s="127">
        <f>'образование '!E120</f>
        <v>301724.84000000003</v>
      </c>
      <c r="G60" s="127">
        <v>0</v>
      </c>
      <c r="H60" s="133"/>
      <c r="I60" s="134"/>
      <c r="J60" s="135"/>
      <c r="K60" s="135"/>
      <c r="L60" s="135"/>
      <c r="M60" s="132"/>
      <c r="N60" s="135"/>
      <c r="O60" s="132"/>
      <c r="P60" s="127">
        <v>0</v>
      </c>
      <c r="Q60" s="535"/>
      <c r="R60" s="535"/>
    </row>
    <row r="61" spans="1:18" s="29" customFormat="1" ht="20.100000000000001" customHeight="1" x14ac:dyDescent="0.25">
      <c r="A61" s="1291"/>
      <c r="B61" s="125" t="s">
        <v>91</v>
      </c>
      <c r="C61" s="127">
        <f>C60/C59*100</f>
        <v>79.57688087356604</v>
      </c>
      <c r="D61" s="127">
        <v>0</v>
      </c>
      <c r="E61" s="127">
        <f>E60/E59*100</f>
        <v>45.720582721868134</v>
      </c>
      <c r="F61" s="127">
        <f>F60/F59*100</f>
        <v>81.279738271157171</v>
      </c>
      <c r="G61" s="127">
        <v>0</v>
      </c>
      <c r="H61" s="133"/>
      <c r="I61" s="134"/>
      <c r="J61" s="134"/>
      <c r="K61" s="134"/>
      <c r="L61" s="135"/>
      <c r="M61" s="132"/>
      <c r="N61" s="135"/>
      <c r="O61" s="132"/>
      <c r="P61" s="127">
        <v>0</v>
      </c>
      <c r="Q61" s="535"/>
      <c r="R61" s="535"/>
    </row>
    <row r="62" spans="1:18" s="29" customFormat="1" ht="25.5" customHeight="1" x14ac:dyDescent="0.25">
      <c r="A62" s="1293" t="s">
        <v>100</v>
      </c>
      <c r="B62" s="129" t="s">
        <v>242</v>
      </c>
      <c r="C62" s="127">
        <f>F62</f>
        <v>23029.1</v>
      </c>
      <c r="D62" s="127">
        <v>0</v>
      </c>
      <c r="E62" s="127">
        <v>0</v>
      </c>
      <c r="F62" s="127">
        <f>'образование '!D126</f>
        <v>23029.1</v>
      </c>
      <c r="G62" s="127">
        <v>0</v>
      </c>
      <c r="H62" s="133">
        <f>I62+J62+K62+L62</f>
        <v>985886.20000000007</v>
      </c>
      <c r="I62" s="134">
        <v>0</v>
      </c>
      <c r="J62" s="135">
        <f>'[2]сводная '!$E$19</f>
        <v>2210</v>
      </c>
      <c r="K62" s="135">
        <f>'[2]сводная '!$F$19</f>
        <v>983676.20000000007</v>
      </c>
      <c r="L62" s="135">
        <f>'[2]сводная '!$G$19</f>
        <v>0</v>
      </c>
      <c r="M62" s="132">
        <f>C62-H62</f>
        <v>-962857.10000000009</v>
      </c>
      <c r="N62" s="135">
        <f>F62-K62</f>
        <v>-960647.10000000009</v>
      </c>
      <c r="O62" s="132">
        <f>F17+F50+F26+F216+F84+F65+F252</f>
        <v>3500717.8299999996</v>
      </c>
      <c r="P62" s="127">
        <v>0</v>
      </c>
      <c r="Q62" s="535"/>
      <c r="R62" s="535"/>
    </row>
    <row r="63" spans="1:18" s="29" customFormat="1" ht="20.100000000000001" customHeight="1" x14ac:dyDescent="0.25">
      <c r="A63" s="1293"/>
      <c r="B63" s="125" t="s">
        <v>90</v>
      </c>
      <c r="C63" s="127">
        <f>F63</f>
        <v>17244.84</v>
      </c>
      <c r="D63" s="127">
        <v>0</v>
      </c>
      <c r="E63" s="127">
        <v>0</v>
      </c>
      <c r="F63" s="127">
        <f>'образование '!E126</f>
        <v>17244.84</v>
      </c>
      <c r="G63" s="127">
        <v>0</v>
      </c>
      <c r="H63" s="133"/>
      <c r="I63" s="134"/>
      <c r="J63" s="135"/>
      <c r="K63" s="135"/>
      <c r="L63" s="135"/>
      <c r="M63" s="132"/>
      <c r="N63" s="135"/>
      <c r="O63" s="132"/>
      <c r="P63" s="127">
        <v>0</v>
      </c>
      <c r="Q63" s="535"/>
      <c r="R63" s="535"/>
    </row>
    <row r="64" spans="1:18" s="29" customFormat="1" ht="20.100000000000001" customHeight="1" x14ac:dyDescent="0.25">
      <c r="A64" s="1293"/>
      <c r="B64" s="125" t="s">
        <v>91</v>
      </c>
      <c r="C64" s="127">
        <f>C63/C62*100</f>
        <v>74.882822168473808</v>
      </c>
      <c r="D64" s="127">
        <v>0</v>
      </c>
      <c r="E64" s="127">
        <v>0</v>
      </c>
      <c r="F64" s="127">
        <f>F63/F62*100</f>
        <v>74.882822168473808</v>
      </c>
      <c r="G64" s="127">
        <v>0</v>
      </c>
      <c r="H64" s="133"/>
      <c r="I64" s="134"/>
      <c r="J64" s="134"/>
      <c r="K64" s="134"/>
      <c r="L64" s="135"/>
      <c r="M64" s="132"/>
      <c r="N64" s="135"/>
      <c r="O64" s="132"/>
      <c r="P64" s="127">
        <v>0</v>
      </c>
      <c r="Q64" s="535"/>
      <c r="R64" s="535"/>
    </row>
    <row r="65" spans="1:18" s="29" customFormat="1" ht="19.5" customHeight="1" x14ac:dyDescent="0.3">
      <c r="A65" s="1295" t="s">
        <v>101</v>
      </c>
      <c r="B65" s="527" t="s">
        <v>102</v>
      </c>
      <c r="C65" s="124">
        <f>'соцзащита '!D95</f>
        <v>164875.6</v>
      </c>
      <c r="D65" s="136">
        <v>0</v>
      </c>
      <c r="E65" s="136">
        <f>'соцзащита '!D96</f>
        <v>118112.5</v>
      </c>
      <c r="F65" s="136">
        <f>'соцзащита '!D97</f>
        <v>46763.1</v>
      </c>
      <c r="G65" s="136">
        <v>0</v>
      </c>
      <c r="H65" s="132">
        <f>I65+J65+K65+L65</f>
        <v>177143.35</v>
      </c>
      <c r="I65" s="132">
        <v>0</v>
      </c>
      <c r="J65" s="132">
        <v>122764</v>
      </c>
      <c r="K65" s="132">
        <f>'[2]соц. защита (3)'!$F$80</f>
        <v>53150.65</v>
      </c>
      <c r="L65" s="132">
        <f>'[2]соц. защита (3)'!$G$80</f>
        <v>1228.7</v>
      </c>
      <c r="M65" s="132">
        <f>C65-H65</f>
        <v>-12267.75</v>
      </c>
      <c r="N65" s="132">
        <f>F65-K65</f>
        <v>-6387.5500000000029</v>
      </c>
      <c r="O65" s="132"/>
      <c r="P65" s="136">
        <v>0</v>
      </c>
      <c r="Q65" s="537"/>
      <c r="R65" s="535"/>
    </row>
    <row r="66" spans="1:18" s="29" customFormat="1" ht="19.5" customHeight="1" x14ac:dyDescent="0.3">
      <c r="A66" s="1295"/>
      <c r="B66" s="137" t="s">
        <v>90</v>
      </c>
      <c r="C66" s="124">
        <f>'соцзащита '!E95</f>
        <v>120011.79999999999</v>
      </c>
      <c r="D66" s="136">
        <v>0</v>
      </c>
      <c r="E66" s="136">
        <f>'соцзащита '!E96</f>
        <v>84068.299999999988</v>
      </c>
      <c r="F66" s="136">
        <f>'соцзащита '!E97</f>
        <v>35943.5</v>
      </c>
      <c r="G66" s="136">
        <f>G69+G72</f>
        <v>0</v>
      </c>
      <c r="H66" s="132"/>
      <c r="I66" s="132"/>
      <c r="J66" s="132"/>
      <c r="K66" s="132"/>
      <c r="L66" s="132"/>
      <c r="M66" s="132"/>
      <c r="N66" s="132"/>
      <c r="O66" s="132"/>
      <c r="P66" s="136">
        <f>P69+P72</f>
        <v>0</v>
      </c>
      <c r="Q66" s="537"/>
      <c r="R66" s="535"/>
    </row>
    <row r="67" spans="1:18" s="29" customFormat="1" ht="20.100000000000001" customHeight="1" x14ac:dyDescent="0.3">
      <c r="A67" s="1295"/>
      <c r="B67" s="137" t="s">
        <v>91</v>
      </c>
      <c r="C67" s="136">
        <f>C66/C65*100</f>
        <v>72.789302965387222</v>
      </c>
      <c r="D67" s="136">
        <v>0</v>
      </c>
      <c r="E67" s="136">
        <f>E66/E65*100</f>
        <v>71.176463117790234</v>
      </c>
      <c r="F67" s="136">
        <f>F66/F65*100</f>
        <v>76.862953910241188</v>
      </c>
      <c r="G67" s="136">
        <v>0</v>
      </c>
      <c r="H67" s="132"/>
      <c r="I67" s="132"/>
      <c r="J67" s="132"/>
      <c r="K67" s="132"/>
      <c r="L67" s="132"/>
      <c r="M67" s="132"/>
      <c r="N67" s="132"/>
      <c r="O67" s="132"/>
      <c r="P67" s="136">
        <v>0</v>
      </c>
      <c r="Q67" s="537"/>
      <c r="R67" s="535"/>
    </row>
    <row r="68" spans="1:18" s="29" customFormat="1" ht="25.5" customHeight="1" x14ac:dyDescent="0.3">
      <c r="A68" s="1288" t="s">
        <v>103</v>
      </c>
      <c r="B68" s="111" t="s">
        <v>294</v>
      </c>
      <c r="C68" s="1278">
        <f>'соцзащита '!D21</f>
        <v>116264</v>
      </c>
      <c r="D68" s="138">
        <v>0</v>
      </c>
      <c r="E68" s="138">
        <v>88576</v>
      </c>
      <c r="F68" s="138">
        <f>'соцзащита '!D23</f>
        <v>27688</v>
      </c>
      <c r="G68" s="138">
        <v>0</v>
      </c>
      <c r="H68" s="132"/>
      <c r="I68" s="132"/>
      <c r="J68" s="132"/>
      <c r="K68" s="132"/>
      <c r="L68" s="132"/>
      <c r="M68" s="132"/>
      <c r="N68" s="132"/>
      <c r="O68" s="132"/>
      <c r="P68" s="138">
        <v>0</v>
      </c>
      <c r="Q68" s="537"/>
      <c r="R68" s="535"/>
    </row>
    <row r="69" spans="1:18" s="29" customFormat="1" ht="18.75" x14ac:dyDescent="0.3">
      <c r="A69" s="1288"/>
      <c r="B69" s="137" t="s">
        <v>90</v>
      </c>
      <c r="C69" s="1278">
        <f>'соцзащита '!E21</f>
        <v>81060.399999999994</v>
      </c>
      <c r="D69" s="138">
        <v>0</v>
      </c>
      <c r="E69" s="138">
        <f>'соцзащита '!E22</f>
        <v>59678.2</v>
      </c>
      <c r="F69" s="138">
        <f>'соцзащита '!E23</f>
        <v>21382.2</v>
      </c>
      <c r="G69" s="138">
        <v>0</v>
      </c>
      <c r="H69" s="132"/>
      <c r="I69" s="132"/>
      <c r="J69" s="132"/>
      <c r="K69" s="132"/>
      <c r="L69" s="132"/>
      <c r="M69" s="132"/>
      <c r="N69" s="132"/>
      <c r="O69" s="132"/>
      <c r="P69" s="138">
        <v>0</v>
      </c>
      <c r="Q69" s="537"/>
      <c r="R69" s="535"/>
    </row>
    <row r="70" spans="1:18" s="29" customFormat="1" ht="18.75" x14ac:dyDescent="0.3">
      <c r="A70" s="1288"/>
      <c r="B70" s="137" t="s">
        <v>91</v>
      </c>
      <c r="C70" s="1278">
        <f>C69/C68*100</f>
        <v>69.720979838987134</v>
      </c>
      <c r="D70" s="1278">
        <v>0</v>
      </c>
      <c r="E70" s="1278">
        <f>'соцзащита '!F22</f>
        <v>67.375135476878611</v>
      </c>
      <c r="F70" s="1278">
        <f>F69/F68*100</f>
        <v>77.225512857555628</v>
      </c>
      <c r="G70" s="1278">
        <v>0</v>
      </c>
      <c r="H70" s="132"/>
      <c r="I70" s="132"/>
      <c r="J70" s="132"/>
      <c r="K70" s="132"/>
      <c r="L70" s="132"/>
      <c r="M70" s="132"/>
      <c r="N70" s="132"/>
      <c r="O70" s="132"/>
      <c r="P70" s="1278">
        <v>0</v>
      </c>
      <c r="Q70" s="537"/>
      <c r="R70" s="535"/>
    </row>
    <row r="71" spans="1:18" s="29" customFormat="1" ht="26.25" customHeight="1" x14ac:dyDescent="0.3">
      <c r="A71" s="1288" t="s">
        <v>104</v>
      </c>
      <c r="B71" s="111" t="s">
        <v>301</v>
      </c>
      <c r="C71" s="1278">
        <f>'соцзащита '!D45</f>
        <v>5800.7000000000007</v>
      </c>
      <c r="D71" s="138">
        <v>0</v>
      </c>
      <c r="E71" s="138">
        <f>'соцзащита '!D46</f>
        <v>2498.5</v>
      </c>
      <c r="F71" s="138">
        <f>'соцзащита '!D47</f>
        <v>3302.2000000000003</v>
      </c>
      <c r="G71" s="138">
        <v>0</v>
      </c>
      <c r="H71" s="132"/>
      <c r="I71" s="132"/>
      <c r="J71" s="132"/>
      <c r="K71" s="132"/>
      <c r="L71" s="132"/>
      <c r="M71" s="132"/>
      <c r="N71" s="132"/>
      <c r="O71" s="132"/>
      <c r="P71" s="138">
        <v>0</v>
      </c>
      <c r="Q71" s="537"/>
      <c r="R71" s="535"/>
    </row>
    <row r="72" spans="1:18" s="29" customFormat="1" ht="20.100000000000001" customHeight="1" x14ac:dyDescent="0.3">
      <c r="A72" s="1288"/>
      <c r="B72" s="137" t="s">
        <v>90</v>
      </c>
      <c r="C72" s="1278">
        <f>'соцзащита '!E45</f>
        <v>3206.5</v>
      </c>
      <c r="D72" s="138">
        <v>0</v>
      </c>
      <c r="E72" s="138">
        <f>'соцзащита '!E46</f>
        <v>2498.5</v>
      </c>
      <c r="F72" s="138">
        <f>'соцзащита '!E47</f>
        <v>708</v>
      </c>
      <c r="G72" s="138">
        <v>0</v>
      </c>
      <c r="H72" s="132"/>
      <c r="I72" s="132"/>
      <c r="J72" s="132"/>
      <c r="K72" s="132"/>
      <c r="L72" s="132"/>
      <c r="M72" s="132"/>
      <c r="N72" s="132"/>
      <c r="O72" s="132"/>
      <c r="P72" s="138">
        <v>0</v>
      </c>
      <c r="Q72" s="537"/>
      <c r="R72" s="535"/>
    </row>
    <row r="73" spans="1:18" s="29" customFormat="1" ht="20.100000000000001" customHeight="1" x14ac:dyDescent="0.3">
      <c r="A73" s="1288"/>
      <c r="B73" s="137" t="s">
        <v>91</v>
      </c>
      <c r="C73" s="1278">
        <f>C72/C71*100</f>
        <v>55.277811298636358</v>
      </c>
      <c r="D73" s="1278">
        <v>0</v>
      </c>
      <c r="E73" s="1278">
        <f t="shared" ref="E73:F73" si="6">E72/E71*100</f>
        <v>100</v>
      </c>
      <c r="F73" s="1278">
        <f t="shared" si="6"/>
        <v>21.44025195324329</v>
      </c>
      <c r="G73" s="1278">
        <v>0</v>
      </c>
      <c r="H73" s="132"/>
      <c r="I73" s="132"/>
      <c r="J73" s="132"/>
      <c r="K73" s="132"/>
      <c r="L73" s="132"/>
      <c r="M73" s="132"/>
      <c r="N73" s="132"/>
      <c r="O73" s="132"/>
      <c r="P73" s="1278">
        <v>0</v>
      </c>
      <c r="Q73" s="537"/>
      <c r="R73" s="535"/>
    </row>
    <row r="74" spans="1:18" s="29" customFormat="1" ht="24" customHeight="1" x14ac:dyDescent="0.3">
      <c r="A74" s="1288" t="s">
        <v>105</v>
      </c>
      <c r="B74" s="111" t="s">
        <v>309</v>
      </c>
      <c r="C74" s="1278">
        <f>'соцзащита '!D76</f>
        <v>28885.9</v>
      </c>
      <c r="D74" s="1278">
        <v>0</v>
      </c>
      <c r="E74" s="1278">
        <f>'соцзащита '!D77</f>
        <v>13413</v>
      </c>
      <c r="F74" s="1278">
        <f>'соцзащита '!D78</f>
        <v>15472.9</v>
      </c>
      <c r="G74" s="1278">
        <v>0</v>
      </c>
      <c r="H74" s="132"/>
      <c r="I74" s="132"/>
      <c r="J74" s="132"/>
      <c r="K74" s="132"/>
      <c r="L74" s="132"/>
      <c r="M74" s="132"/>
      <c r="N74" s="132"/>
      <c r="O74" s="132"/>
      <c r="P74" s="1278">
        <v>0</v>
      </c>
      <c r="Q74" s="537"/>
      <c r="R74" s="535"/>
    </row>
    <row r="75" spans="1:18" s="29" customFormat="1" ht="20.100000000000001" customHeight="1" x14ac:dyDescent="0.3">
      <c r="A75" s="1288"/>
      <c r="B75" s="137" t="s">
        <v>90</v>
      </c>
      <c r="C75" s="1278">
        <f>'соцзащита '!E76</f>
        <v>27216</v>
      </c>
      <c r="D75" s="138">
        <v>0</v>
      </c>
      <c r="E75" s="138">
        <f>'соцзащита '!E77</f>
        <v>13362.7</v>
      </c>
      <c r="F75" s="138">
        <f>'соцзащита '!E78</f>
        <v>13853.3</v>
      </c>
      <c r="G75" s="138">
        <v>0</v>
      </c>
      <c r="H75" s="132"/>
      <c r="I75" s="132"/>
      <c r="J75" s="132"/>
      <c r="K75" s="132"/>
      <c r="L75" s="132"/>
      <c r="M75" s="132"/>
      <c r="N75" s="132"/>
      <c r="O75" s="132"/>
      <c r="P75" s="138">
        <v>0</v>
      </c>
      <c r="Q75" s="537"/>
      <c r="R75" s="535"/>
    </row>
    <row r="76" spans="1:18" s="29" customFormat="1" ht="20.100000000000001" customHeight="1" x14ac:dyDescent="0.3">
      <c r="A76" s="1288"/>
      <c r="B76" s="137" t="s">
        <v>91</v>
      </c>
      <c r="C76" s="1278">
        <f>C75/C74*100</f>
        <v>94.218978809730686</v>
      </c>
      <c r="D76" s="1278">
        <v>0</v>
      </c>
      <c r="E76" s="1278">
        <f>E75/E74*100</f>
        <v>99.624990680682927</v>
      </c>
      <c r="F76" s="1278">
        <f>F75/F74*100</f>
        <v>89.532666791616307</v>
      </c>
      <c r="G76" s="1278">
        <v>0</v>
      </c>
      <c r="H76" s="132"/>
      <c r="I76" s="132"/>
      <c r="J76" s="132"/>
      <c r="K76" s="132"/>
      <c r="L76" s="132"/>
      <c r="M76" s="132"/>
      <c r="N76" s="132"/>
      <c r="O76" s="132"/>
      <c r="P76" s="1278">
        <v>0</v>
      </c>
      <c r="Q76" s="537"/>
      <c r="R76" s="535"/>
    </row>
    <row r="77" spans="1:18" s="29" customFormat="1" ht="20.100000000000001" customHeight="1" x14ac:dyDescent="0.3">
      <c r="A77" s="1288" t="s">
        <v>106</v>
      </c>
      <c r="B77" s="129" t="s">
        <v>1331</v>
      </c>
      <c r="C77" s="1278">
        <f>'соцзащита '!D82</f>
        <v>13625</v>
      </c>
      <c r="D77" s="1278">
        <v>0</v>
      </c>
      <c r="E77" s="1278">
        <f>'соцзащита '!D82</f>
        <v>13625</v>
      </c>
      <c r="F77" s="1278">
        <v>0</v>
      </c>
      <c r="G77" s="1278">
        <v>0</v>
      </c>
      <c r="H77" s="132"/>
      <c r="I77" s="132"/>
      <c r="J77" s="132"/>
      <c r="K77" s="132"/>
      <c r="L77" s="132"/>
      <c r="M77" s="132"/>
      <c r="N77" s="132"/>
      <c r="O77" s="132"/>
      <c r="P77" s="1278">
        <v>0</v>
      </c>
      <c r="Q77" s="537"/>
      <c r="R77" s="535"/>
    </row>
    <row r="78" spans="1:18" s="29" customFormat="1" ht="20.100000000000001" customHeight="1" x14ac:dyDescent="0.3">
      <c r="A78" s="1288"/>
      <c r="B78" s="137" t="s">
        <v>90</v>
      </c>
      <c r="C78" s="1278">
        <f>'соцзащита '!E82</f>
        <v>8528.9</v>
      </c>
      <c r="D78" s="1278">
        <v>0</v>
      </c>
      <c r="E78" s="1278">
        <f>'соцзащита '!E80</f>
        <v>8528.9</v>
      </c>
      <c r="F78" s="1278">
        <v>0</v>
      </c>
      <c r="G78" s="1278">
        <v>0</v>
      </c>
      <c r="H78" s="132"/>
      <c r="I78" s="132"/>
      <c r="J78" s="132"/>
      <c r="K78" s="132"/>
      <c r="L78" s="132"/>
      <c r="M78" s="132"/>
      <c r="N78" s="132"/>
      <c r="O78" s="132"/>
      <c r="P78" s="1278">
        <v>0</v>
      </c>
      <c r="Q78" s="537"/>
      <c r="R78" s="535"/>
    </row>
    <row r="79" spans="1:18" s="29" customFormat="1" ht="25.5" customHeight="1" x14ac:dyDescent="0.3">
      <c r="A79" s="1288"/>
      <c r="B79" s="137" t="s">
        <v>91</v>
      </c>
      <c r="C79" s="1278">
        <f>C78/C77*100</f>
        <v>62.597431192660544</v>
      </c>
      <c r="D79" s="1278">
        <v>0</v>
      </c>
      <c r="E79" s="1278">
        <f>E78/E77*100</f>
        <v>62.597431192660544</v>
      </c>
      <c r="F79" s="1278">
        <v>0</v>
      </c>
      <c r="G79" s="1278">
        <v>0</v>
      </c>
      <c r="H79" s="132"/>
      <c r="I79" s="132"/>
      <c r="J79" s="132"/>
      <c r="K79" s="132"/>
      <c r="L79" s="132"/>
      <c r="M79" s="132"/>
      <c r="N79" s="132"/>
      <c r="O79" s="132"/>
      <c r="P79" s="1278">
        <v>0</v>
      </c>
      <c r="Q79" s="537"/>
      <c r="R79" s="535"/>
    </row>
    <row r="80" spans="1:18" s="29" customFormat="1" ht="58.5" customHeight="1" x14ac:dyDescent="0.3">
      <c r="A80" s="503" t="s">
        <v>108</v>
      </c>
      <c r="B80" s="113" t="s">
        <v>311</v>
      </c>
      <c r="C80" s="1300" t="s">
        <v>107</v>
      </c>
      <c r="D80" s="1300"/>
      <c r="E80" s="1300"/>
      <c r="F80" s="1300"/>
      <c r="G80" s="1300"/>
      <c r="H80" s="1300"/>
      <c r="I80" s="1300"/>
      <c r="J80" s="1300"/>
      <c r="K80" s="1300"/>
      <c r="L80" s="1300"/>
      <c r="M80" s="1300"/>
      <c r="N80" s="1300"/>
      <c r="O80" s="1300"/>
      <c r="P80" s="1300"/>
      <c r="Q80" s="537"/>
      <c r="R80" s="535"/>
    </row>
    <row r="81" spans="1:18" s="29" customFormat="1" ht="41.25" customHeight="1" x14ac:dyDescent="0.3">
      <c r="A81" s="1288" t="s">
        <v>1149</v>
      </c>
      <c r="B81" s="111" t="s">
        <v>313</v>
      </c>
      <c r="C81" s="1278">
        <f>'соцзащита '!D94</f>
        <v>300</v>
      </c>
      <c r="D81" s="1278">
        <v>0</v>
      </c>
      <c r="E81" s="1278">
        <v>0</v>
      </c>
      <c r="F81" s="1278">
        <f>'соцзащита '!D94</f>
        <v>300</v>
      </c>
      <c r="G81" s="1278">
        <v>0</v>
      </c>
      <c r="H81" s="132"/>
      <c r="I81" s="132"/>
      <c r="J81" s="132"/>
      <c r="K81" s="132"/>
      <c r="L81" s="132"/>
      <c r="M81" s="132"/>
      <c r="N81" s="132"/>
      <c r="O81" s="132"/>
      <c r="P81" s="1278">
        <v>0</v>
      </c>
      <c r="Q81" s="537"/>
      <c r="R81" s="535"/>
    </row>
    <row r="82" spans="1:18" s="29" customFormat="1" ht="20.100000000000001" customHeight="1" x14ac:dyDescent="0.3">
      <c r="A82" s="1288"/>
      <c r="B82" s="137" t="s">
        <v>90</v>
      </c>
      <c r="C82" s="1278">
        <f>'соцзащита '!E94</f>
        <v>0</v>
      </c>
      <c r="D82" s="138">
        <v>0</v>
      </c>
      <c r="E82" s="138">
        <v>0</v>
      </c>
      <c r="F82" s="138">
        <f>'соцзащита '!E94</f>
        <v>0</v>
      </c>
      <c r="G82" s="138">
        <v>0</v>
      </c>
      <c r="H82" s="132"/>
      <c r="I82" s="132"/>
      <c r="J82" s="132"/>
      <c r="K82" s="132"/>
      <c r="L82" s="132"/>
      <c r="M82" s="132"/>
      <c r="N82" s="132"/>
      <c r="O82" s="132"/>
      <c r="P82" s="138">
        <v>0</v>
      </c>
      <c r="Q82" s="537"/>
      <c r="R82" s="535"/>
    </row>
    <row r="83" spans="1:18" s="29" customFormat="1" ht="20.100000000000001" customHeight="1" x14ac:dyDescent="0.3">
      <c r="A83" s="1288"/>
      <c r="B83" s="137" t="s">
        <v>91</v>
      </c>
      <c r="C83" s="1278">
        <f>C82/C81*100</f>
        <v>0</v>
      </c>
      <c r="D83" s="1278">
        <v>0</v>
      </c>
      <c r="E83" s="1278">
        <v>0</v>
      </c>
      <c r="F83" s="1278">
        <f t="shared" ref="F83" si="7">F82/F81*100</f>
        <v>0</v>
      </c>
      <c r="G83" s="1278">
        <v>0</v>
      </c>
      <c r="H83" s="132"/>
      <c r="I83" s="132"/>
      <c r="J83" s="132"/>
      <c r="K83" s="132"/>
      <c r="L83" s="132"/>
      <c r="M83" s="132"/>
      <c r="N83" s="132"/>
      <c r="O83" s="132"/>
      <c r="P83" s="1278">
        <v>0</v>
      </c>
      <c r="Q83" s="537"/>
      <c r="R83" s="535"/>
    </row>
    <row r="84" spans="1:18" s="29" customFormat="1" ht="31.5" customHeight="1" x14ac:dyDescent="0.3">
      <c r="A84" s="1298" t="s">
        <v>109</v>
      </c>
      <c r="B84" s="123" t="s">
        <v>110</v>
      </c>
      <c r="C84" s="961">
        <f>D84+E84+F84+G84</f>
        <v>513637.19999999995</v>
      </c>
      <c r="D84" s="139">
        <v>0</v>
      </c>
      <c r="E84" s="139">
        <f>'спорт '!D64</f>
        <v>0</v>
      </c>
      <c r="F84" s="139">
        <f>'спорт '!D65</f>
        <v>513637.19999999995</v>
      </c>
      <c r="G84" s="139">
        <v>0</v>
      </c>
      <c r="H84" s="132">
        <f>I84+J84+K84+L84</f>
        <v>637888.1</v>
      </c>
      <c r="I84" s="132">
        <v>0</v>
      </c>
      <c r="J84" s="132">
        <v>0</v>
      </c>
      <c r="K84" s="132">
        <f>'[2]спорт  (3)'!$F$63</f>
        <v>567888.1</v>
      </c>
      <c r="L84" s="132">
        <f>'[2]спорт  (3)'!$G$63</f>
        <v>70000</v>
      </c>
      <c r="M84" s="132">
        <f>C84-H84</f>
        <v>-124250.90000000002</v>
      </c>
      <c r="N84" s="132">
        <f>F84-K84</f>
        <v>-54250.900000000023</v>
      </c>
      <c r="O84" s="132"/>
      <c r="P84" s="139">
        <v>0</v>
      </c>
      <c r="Q84" s="537"/>
      <c r="R84" s="535"/>
    </row>
    <row r="85" spans="1:18" s="29" customFormat="1" ht="20.100000000000001" customHeight="1" x14ac:dyDescent="0.3">
      <c r="A85" s="1298"/>
      <c r="B85" s="125" t="s">
        <v>90</v>
      </c>
      <c r="C85" s="961">
        <f>D85+E85+F85+G85</f>
        <v>376279.5</v>
      </c>
      <c r="D85" s="139">
        <v>0</v>
      </c>
      <c r="E85" s="139">
        <f>E91</f>
        <v>0</v>
      </c>
      <c r="F85" s="139">
        <f>'спорт '!H65</f>
        <v>376279.5</v>
      </c>
      <c r="G85" s="139">
        <v>0</v>
      </c>
      <c r="H85" s="132"/>
      <c r="I85" s="132"/>
      <c r="J85" s="132"/>
      <c r="K85" s="132"/>
      <c r="L85" s="132"/>
      <c r="M85" s="132"/>
      <c r="N85" s="132"/>
      <c r="O85" s="132"/>
      <c r="P85" s="139">
        <v>0</v>
      </c>
      <c r="Q85" s="537"/>
      <c r="R85" s="535"/>
    </row>
    <row r="86" spans="1:18" s="29" customFormat="1" ht="25.5" customHeight="1" x14ac:dyDescent="0.3">
      <c r="A86" s="1298"/>
      <c r="B86" s="125" t="s">
        <v>91</v>
      </c>
      <c r="C86" s="961">
        <f>C85/C84*100</f>
        <v>73.257836465115858</v>
      </c>
      <c r="D86" s="139">
        <v>0</v>
      </c>
      <c r="E86" s="139">
        <f>E92</f>
        <v>0</v>
      </c>
      <c r="F86" s="139">
        <f>F85/F84*100</f>
        <v>73.257836465115858</v>
      </c>
      <c r="G86" s="136">
        <v>0</v>
      </c>
      <c r="H86" s="132"/>
      <c r="I86" s="132"/>
      <c r="J86" s="132"/>
      <c r="K86" s="132"/>
      <c r="L86" s="132"/>
      <c r="M86" s="132"/>
      <c r="N86" s="132"/>
      <c r="O86" s="132"/>
      <c r="P86" s="139">
        <v>0</v>
      </c>
      <c r="Q86" s="537"/>
      <c r="R86" s="535"/>
    </row>
    <row r="87" spans="1:18" s="29" customFormat="1" ht="25.5" customHeight="1" x14ac:dyDescent="0.3">
      <c r="A87" s="1293" t="s">
        <v>111</v>
      </c>
      <c r="B87" s="140" t="s">
        <v>249</v>
      </c>
      <c r="C87" s="127">
        <f>F87+G87</f>
        <v>322087.49999999994</v>
      </c>
      <c r="D87" s="130">
        <v>0</v>
      </c>
      <c r="E87" s="130">
        <v>0</v>
      </c>
      <c r="F87" s="130">
        <f>'спорт '!D39</f>
        <v>322087.49999999994</v>
      </c>
      <c r="G87" s="130">
        <v>0</v>
      </c>
      <c r="H87" s="132"/>
      <c r="I87" s="132"/>
      <c r="J87" s="132"/>
      <c r="K87" s="132"/>
      <c r="L87" s="132"/>
      <c r="M87" s="132"/>
      <c r="N87" s="132"/>
      <c r="O87" s="132"/>
      <c r="P87" s="130">
        <v>0</v>
      </c>
      <c r="Q87" s="537"/>
      <c r="R87" s="535"/>
    </row>
    <row r="88" spans="1:18" s="29" customFormat="1" ht="20.100000000000001" customHeight="1" x14ac:dyDescent="0.3">
      <c r="A88" s="1293"/>
      <c r="B88" s="125" t="s">
        <v>90</v>
      </c>
      <c r="C88" s="127">
        <f>D88+E88+F88+G88</f>
        <v>234420.6</v>
      </c>
      <c r="D88" s="130">
        <v>0</v>
      </c>
      <c r="E88" s="130">
        <v>0</v>
      </c>
      <c r="F88" s="130">
        <f>'спорт '!H39</f>
        <v>234420.6</v>
      </c>
      <c r="G88" s="130">
        <v>0</v>
      </c>
      <c r="H88" s="132"/>
      <c r="I88" s="132"/>
      <c r="J88" s="132"/>
      <c r="K88" s="132"/>
      <c r="L88" s="132"/>
      <c r="M88" s="132"/>
      <c r="N88" s="132"/>
      <c r="O88" s="132"/>
      <c r="P88" s="130">
        <v>0</v>
      </c>
      <c r="Q88" s="537"/>
      <c r="R88" s="535"/>
    </row>
    <row r="89" spans="1:18" s="29" customFormat="1" ht="19.5" customHeight="1" x14ac:dyDescent="0.3">
      <c r="A89" s="1293"/>
      <c r="B89" s="125" t="s">
        <v>91</v>
      </c>
      <c r="C89" s="127">
        <f>C88/C87*100</f>
        <v>72.781650948888128</v>
      </c>
      <c r="D89" s="130">
        <v>0</v>
      </c>
      <c r="E89" s="130">
        <v>0</v>
      </c>
      <c r="F89" s="130">
        <f>F88/F87*100</f>
        <v>72.781650948888128</v>
      </c>
      <c r="G89" s="130">
        <v>0</v>
      </c>
      <c r="H89" s="132"/>
      <c r="I89" s="132"/>
      <c r="J89" s="132"/>
      <c r="K89" s="132"/>
      <c r="L89" s="132"/>
      <c r="M89" s="132"/>
      <c r="N89" s="132"/>
      <c r="O89" s="132"/>
      <c r="P89" s="130">
        <v>0</v>
      </c>
      <c r="Q89" s="537"/>
      <c r="R89" s="535"/>
    </row>
    <row r="90" spans="1:18" s="29" customFormat="1" ht="29.25" customHeight="1" x14ac:dyDescent="0.3">
      <c r="A90" s="1293" t="s">
        <v>112</v>
      </c>
      <c r="B90" s="128" t="s">
        <v>1179</v>
      </c>
      <c r="C90" s="127">
        <f>E90+F90</f>
        <v>191549.7</v>
      </c>
      <c r="D90" s="130">
        <v>0</v>
      </c>
      <c r="E90" s="130">
        <v>0</v>
      </c>
      <c r="F90" s="130">
        <f>'спорт '!D62</f>
        <v>191549.7</v>
      </c>
      <c r="G90" s="130">
        <v>0</v>
      </c>
      <c r="H90" s="132"/>
      <c r="I90" s="132"/>
      <c r="J90" s="132"/>
      <c r="K90" s="132"/>
      <c r="L90" s="132"/>
      <c r="M90" s="132"/>
      <c r="N90" s="132"/>
      <c r="O90" s="132"/>
      <c r="P90" s="130">
        <v>0</v>
      </c>
      <c r="Q90" s="537"/>
      <c r="R90" s="535"/>
    </row>
    <row r="91" spans="1:18" s="29" customFormat="1" ht="20.100000000000001" customHeight="1" x14ac:dyDescent="0.3">
      <c r="A91" s="1293"/>
      <c r="B91" s="125" t="s">
        <v>90</v>
      </c>
      <c r="C91" s="127">
        <f>E91+F91</f>
        <v>141858.9</v>
      </c>
      <c r="D91" s="130">
        <v>0</v>
      </c>
      <c r="E91" s="130">
        <v>0</v>
      </c>
      <c r="F91" s="130">
        <f>'спорт '!H62</f>
        <v>141858.9</v>
      </c>
      <c r="G91" s="130">
        <v>0</v>
      </c>
      <c r="H91" s="132"/>
      <c r="I91" s="132"/>
      <c r="J91" s="132"/>
      <c r="K91" s="132"/>
      <c r="L91" s="132"/>
      <c r="M91" s="132"/>
      <c r="N91" s="132"/>
      <c r="O91" s="132"/>
      <c r="P91" s="130">
        <v>0</v>
      </c>
      <c r="Q91" s="537"/>
      <c r="R91" s="535"/>
    </row>
    <row r="92" spans="1:18" s="29" customFormat="1" ht="20.100000000000001" customHeight="1" x14ac:dyDescent="0.3">
      <c r="A92" s="1293"/>
      <c r="B92" s="125" t="s">
        <v>91</v>
      </c>
      <c r="C92" s="127">
        <f>C91/C90*100</f>
        <v>74.058534155887472</v>
      </c>
      <c r="D92" s="130">
        <v>0</v>
      </c>
      <c r="E92" s="130">
        <v>0</v>
      </c>
      <c r="F92" s="130">
        <f>F91/F90*100</f>
        <v>74.058534155887472</v>
      </c>
      <c r="G92" s="130">
        <v>0</v>
      </c>
      <c r="H92" s="132"/>
      <c r="I92" s="132"/>
      <c r="J92" s="132"/>
      <c r="K92" s="132"/>
      <c r="L92" s="132"/>
      <c r="M92" s="132"/>
      <c r="N92" s="132"/>
      <c r="O92" s="132"/>
      <c r="P92" s="130">
        <v>0</v>
      </c>
      <c r="Q92" s="537"/>
      <c r="R92" s="535"/>
    </row>
    <row r="93" spans="1:18" s="69" customFormat="1" ht="28.5" customHeight="1" x14ac:dyDescent="0.3">
      <c r="A93" s="1298" t="s">
        <v>113</v>
      </c>
      <c r="B93" s="141" t="s">
        <v>114</v>
      </c>
      <c r="C93" s="139">
        <f>SUM(D93:G93)</f>
        <v>9097.7000000000007</v>
      </c>
      <c r="D93" s="139">
        <f t="shared" ref="D93:G94" si="8">D96+D99+D102+D105</f>
        <v>0</v>
      </c>
      <c r="E93" s="139">
        <f>'сел.х-во '!D33</f>
        <v>5376.7</v>
      </c>
      <c r="F93" s="139">
        <f>'сел.х-во '!D34</f>
        <v>3721</v>
      </c>
      <c r="G93" s="139">
        <f t="shared" si="8"/>
        <v>0</v>
      </c>
      <c r="H93" s="1273">
        <f>I93+J93+K93+L93</f>
        <v>9645.4</v>
      </c>
      <c r="I93" s="1273">
        <v>0</v>
      </c>
      <c r="J93" s="1273">
        <v>3844</v>
      </c>
      <c r="K93" s="1273">
        <v>5801.4</v>
      </c>
      <c r="L93" s="1273">
        <v>0</v>
      </c>
      <c r="M93" s="1273">
        <f>C93-H93</f>
        <v>-547.69999999999891</v>
      </c>
      <c r="N93" s="1273">
        <f>F93-K93</f>
        <v>-2080.3999999999996</v>
      </c>
      <c r="O93" s="1273"/>
      <c r="P93" s="139">
        <f t="shared" ref="P93" si="9">P96+P99+P102+P105</f>
        <v>0</v>
      </c>
      <c r="Q93" s="538"/>
      <c r="R93" s="539"/>
    </row>
    <row r="94" spans="1:18" s="69" customFormat="1" ht="19.5" customHeight="1" x14ac:dyDescent="0.3">
      <c r="A94" s="1298"/>
      <c r="B94" s="125" t="s">
        <v>90</v>
      </c>
      <c r="C94" s="139">
        <f>SUM(D94:G94)</f>
        <v>4103.3</v>
      </c>
      <c r="D94" s="139">
        <f>D97+D100+D103+D106</f>
        <v>0</v>
      </c>
      <c r="E94" s="139">
        <f>'сел.х-во '!H33</f>
        <v>3351.3</v>
      </c>
      <c r="F94" s="139">
        <f>'сел.х-во '!H34</f>
        <v>752</v>
      </c>
      <c r="G94" s="139">
        <f t="shared" si="8"/>
        <v>0</v>
      </c>
      <c r="H94" s="1273"/>
      <c r="I94" s="1273"/>
      <c r="J94" s="1273"/>
      <c r="K94" s="1273"/>
      <c r="L94" s="1273"/>
      <c r="M94" s="1273"/>
      <c r="N94" s="1273"/>
      <c r="O94" s="1273"/>
      <c r="P94" s="139">
        <f t="shared" ref="P94" si="10">P97+P100+P103+P106</f>
        <v>0</v>
      </c>
      <c r="Q94" s="538"/>
      <c r="R94" s="539"/>
    </row>
    <row r="95" spans="1:18" s="69" customFormat="1" ht="20.100000000000001" customHeight="1" x14ac:dyDescent="0.3">
      <c r="A95" s="1298"/>
      <c r="B95" s="125" t="s">
        <v>91</v>
      </c>
      <c r="C95" s="961">
        <f>C94/C93*100</f>
        <v>45.102608351561379</v>
      </c>
      <c r="D95" s="961">
        <v>0</v>
      </c>
      <c r="E95" s="961">
        <f>E94/E93*100</f>
        <v>62.330053750441728</v>
      </c>
      <c r="F95" s="961">
        <f>F94/F93*100</f>
        <v>20.209621069604943</v>
      </c>
      <c r="G95" s="961">
        <v>0</v>
      </c>
      <c r="H95" s="1273"/>
      <c r="I95" s="1273"/>
      <c r="J95" s="1273"/>
      <c r="K95" s="1273"/>
      <c r="L95" s="1273"/>
      <c r="M95" s="1273"/>
      <c r="N95" s="1273"/>
      <c r="O95" s="1273"/>
      <c r="P95" s="961">
        <v>0</v>
      </c>
      <c r="Q95" s="538"/>
      <c r="R95" s="539"/>
    </row>
    <row r="96" spans="1:18" s="69" customFormat="1" ht="45.75" customHeight="1" x14ac:dyDescent="0.3">
      <c r="A96" s="1293" t="s">
        <v>115</v>
      </c>
      <c r="B96" s="128" t="s">
        <v>504</v>
      </c>
      <c r="C96" s="127">
        <f>SUM(D96:G96)</f>
        <v>0</v>
      </c>
      <c r="D96" s="130">
        <v>0</v>
      </c>
      <c r="E96" s="127">
        <v>0</v>
      </c>
      <c r="F96" s="127">
        <f>'сел.х-во '!D11</f>
        <v>0</v>
      </c>
      <c r="G96" s="130">
        <v>0</v>
      </c>
      <c r="H96" s="1273"/>
      <c r="I96" s="1273"/>
      <c r="J96" s="1273"/>
      <c r="K96" s="1273"/>
      <c r="L96" s="1273"/>
      <c r="M96" s="1273"/>
      <c r="N96" s="1273"/>
      <c r="O96" s="1273"/>
      <c r="P96" s="130">
        <v>0</v>
      </c>
      <c r="Q96" s="538"/>
      <c r="R96" s="539"/>
    </row>
    <row r="97" spans="1:18" s="69" customFormat="1" ht="20.100000000000001" customHeight="1" x14ac:dyDescent="0.3">
      <c r="A97" s="1293"/>
      <c r="B97" s="125" t="s">
        <v>90</v>
      </c>
      <c r="C97" s="127">
        <f>SUM(D97:G97)</f>
        <v>0</v>
      </c>
      <c r="D97" s="130">
        <v>0</v>
      </c>
      <c r="E97" s="127">
        <v>0</v>
      </c>
      <c r="F97" s="127">
        <f>'сел.х-во '!H11</f>
        <v>0</v>
      </c>
      <c r="G97" s="130">
        <v>0</v>
      </c>
      <c r="H97" s="1273"/>
      <c r="I97" s="1273"/>
      <c r="J97" s="1273"/>
      <c r="K97" s="1273"/>
      <c r="L97" s="1273"/>
      <c r="M97" s="1273"/>
      <c r="N97" s="1273"/>
      <c r="O97" s="1273"/>
      <c r="P97" s="130">
        <v>0</v>
      </c>
      <c r="Q97" s="538"/>
      <c r="R97" s="539"/>
    </row>
    <row r="98" spans="1:18" s="69" customFormat="1" ht="20.100000000000001" customHeight="1" x14ac:dyDescent="0.3">
      <c r="A98" s="1293"/>
      <c r="B98" s="125" t="s">
        <v>91</v>
      </c>
      <c r="C98" s="127">
        <v>0</v>
      </c>
      <c r="D98" s="130">
        <v>0</v>
      </c>
      <c r="E98" s="127">
        <v>0</v>
      </c>
      <c r="F98" s="127">
        <f>'сел.х-во '!I11</f>
        <v>0</v>
      </c>
      <c r="G98" s="130">
        <v>0</v>
      </c>
      <c r="H98" s="1273"/>
      <c r="I98" s="1273"/>
      <c r="J98" s="1273"/>
      <c r="K98" s="1273"/>
      <c r="L98" s="1273"/>
      <c r="M98" s="1273"/>
      <c r="N98" s="1273"/>
      <c r="O98" s="1273"/>
      <c r="P98" s="130">
        <v>0</v>
      </c>
      <c r="Q98" s="538"/>
      <c r="R98" s="539"/>
    </row>
    <row r="99" spans="1:18" s="69" customFormat="1" ht="46.5" customHeight="1" x14ac:dyDescent="0.3">
      <c r="A99" s="1293" t="s">
        <v>116</v>
      </c>
      <c r="B99" s="128" t="s">
        <v>287</v>
      </c>
      <c r="C99" s="127">
        <f>SUM(D99:G99)</f>
        <v>3646</v>
      </c>
      <c r="D99" s="130">
        <v>0</v>
      </c>
      <c r="E99" s="127">
        <v>0</v>
      </c>
      <c r="F99" s="127">
        <f>'сел.х-во '!D15</f>
        <v>3646</v>
      </c>
      <c r="G99" s="130">
        <v>0</v>
      </c>
      <c r="H99" s="1273"/>
      <c r="I99" s="1273"/>
      <c r="J99" s="1273"/>
      <c r="K99" s="1273"/>
      <c r="L99" s="1273"/>
      <c r="M99" s="1273"/>
      <c r="N99" s="1273"/>
      <c r="O99" s="1273"/>
      <c r="P99" s="130">
        <v>0</v>
      </c>
      <c r="Q99" s="538"/>
      <c r="R99" s="539"/>
    </row>
    <row r="100" spans="1:18" s="69" customFormat="1" ht="20.100000000000001" customHeight="1" x14ac:dyDescent="0.3">
      <c r="A100" s="1293"/>
      <c r="B100" s="125" t="s">
        <v>90</v>
      </c>
      <c r="C100" s="127">
        <f>SUM(D100:G100)</f>
        <v>752</v>
      </c>
      <c r="D100" s="130">
        <v>0</v>
      </c>
      <c r="E100" s="127">
        <v>0</v>
      </c>
      <c r="F100" s="127">
        <f>'сел.х-во '!H15</f>
        <v>752</v>
      </c>
      <c r="G100" s="130">
        <v>0</v>
      </c>
      <c r="H100" s="1273"/>
      <c r="I100" s="1273"/>
      <c r="J100" s="1273"/>
      <c r="K100" s="1273"/>
      <c r="L100" s="1273"/>
      <c r="M100" s="1273"/>
      <c r="N100" s="1273"/>
      <c r="O100" s="1273"/>
      <c r="P100" s="130">
        <v>0</v>
      </c>
      <c r="Q100" s="538"/>
      <c r="R100" s="539"/>
    </row>
    <row r="101" spans="1:18" s="69" customFormat="1" ht="54.75" customHeight="1" x14ac:dyDescent="0.3">
      <c r="A101" s="1293"/>
      <c r="B101" s="125" t="s">
        <v>91</v>
      </c>
      <c r="C101" s="127">
        <f>C100/C99*100</f>
        <v>20.625342841470104</v>
      </c>
      <c r="D101" s="127">
        <v>0</v>
      </c>
      <c r="E101" s="127">
        <v>0</v>
      </c>
      <c r="F101" s="127">
        <f>F100/F99*100</f>
        <v>20.625342841470104</v>
      </c>
      <c r="G101" s="127">
        <v>0</v>
      </c>
      <c r="H101" s="1273"/>
      <c r="I101" s="1273"/>
      <c r="J101" s="1273"/>
      <c r="K101" s="1273"/>
      <c r="L101" s="1273"/>
      <c r="M101" s="1273"/>
      <c r="N101" s="1273"/>
      <c r="O101" s="1273"/>
      <c r="P101" s="127">
        <v>0</v>
      </c>
      <c r="Q101" s="538"/>
      <c r="R101" s="539"/>
    </row>
    <row r="102" spans="1:18" s="69" customFormat="1" ht="40.5" customHeight="1" x14ac:dyDescent="0.3">
      <c r="A102" s="1293" t="s">
        <v>117</v>
      </c>
      <c r="B102" s="128" t="s">
        <v>1180</v>
      </c>
      <c r="C102" s="127">
        <f>SUM(D102:G102)</f>
        <v>5451.7</v>
      </c>
      <c r="D102" s="130">
        <v>0</v>
      </c>
      <c r="E102" s="127">
        <f>'сел.х-во '!D26</f>
        <v>5376.7</v>
      </c>
      <c r="F102" s="127">
        <f>'сел.х-во '!D27</f>
        <v>75</v>
      </c>
      <c r="G102" s="130">
        <v>0</v>
      </c>
      <c r="H102" s="1273"/>
      <c r="I102" s="1273"/>
      <c r="J102" s="1273"/>
      <c r="K102" s="1273"/>
      <c r="L102" s="1273"/>
      <c r="M102" s="1273"/>
      <c r="N102" s="1273"/>
      <c r="O102" s="1273"/>
      <c r="P102" s="130">
        <v>0</v>
      </c>
      <c r="Q102" s="538"/>
      <c r="R102" s="539"/>
    </row>
    <row r="103" spans="1:18" s="69" customFormat="1" ht="20.100000000000001" customHeight="1" x14ac:dyDescent="0.3">
      <c r="A103" s="1293"/>
      <c r="B103" s="125" t="s">
        <v>90</v>
      </c>
      <c r="C103" s="127">
        <f>SUM(D103:G103)</f>
        <v>3351.3</v>
      </c>
      <c r="D103" s="130">
        <v>0</v>
      </c>
      <c r="E103" s="127">
        <f>'сел.х-во '!H26</f>
        <v>3351.3</v>
      </c>
      <c r="F103" s="127">
        <f>'сел.х-во '!H27</f>
        <v>0</v>
      </c>
      <c r="G103" s="130">
        <v>0</v>
      </c>
      <c r="H103" s="1273"/>
      <c r="I103" s="1273"/>
      <c r="J103" s="1273"/>
      <c r="K103" s="1273"/>
      <c r="L103" s="1273"/>
      <c r="M103" s="1273"/>
      <c r="N103" s="1273"/>
      <c r="O103" s="1273"/>
      <c r="P103" s="130">
        <v>0</v>
      </c>
      <c r="Q103" s="538"/>
      <c r="R103" s="539"/>
    </row>
    <row r="104" spans="1:18" s="69" customFormat="1" ht="20.100000000000001" customHeight="1" x14ac:dyDescent="0.3">
      <c r="A104" s="1293"/>
      <c r="B104" s="125" t="s">
        <v>91</v>
      </c>
      <c r="C104" s="127">
        <f>C103/C102*100</f>
        <v>61.472568189738986</v>
      </c>
      <c r="D104" s="127">
        <v>0</v>
      </c>
      <c r="E104" s="127">
        <f>E103/E102*100</f>
        <v>62.330053750441728</v>
      </c>
      <c r="F104" s="127">
        <f>F103/F102*100</f>
        <v>0</v>
      </c>
      <c r="G104" s="127">
        <v>0</v>
      </c>
      <c r="H104" s="1273"/>
      <c r="I104" s="1273"/>
      <c r="J104" s="1273"/>
      <c r="K104" s="1273"/>
      <c r="L104" s="1273"/>
      <c r="M104" s="1273"/>
      <c r="N104" s="1273"/>
      <c r="O104" s="1273"/>
      <c r="P104" s="127">
        <v>0</v>
      </c>
      <c r="Q104" s="538"/>
      <c r="R104" s="539"/>
    </row>
    <row r="105" spans="1:18" s="69" customFormat="1" ht="48" customHeight="1" x14ac:dyDescent="0.3">
      <c r="A105" s="1293" t="s">
        <v>118</v>
      </c>
      <c r="B105" s="128" t="s">
        <v>292</v>
      </c>
      <c r="C105" s="127">
        <f>SUM(D105:G105)</f>
        <v>0</v>
      </c>
      <c r="D105" s="130">
        <v>0</v>
      </c>
      <c r="E105" s="127">
        <v>0</v>
      </c>
      <c r="F105" s="127">
        <f>'сел.х-во '!D31</f>
        <v>0</v>
      </c>
      <c r="G105" s="130">
        <v>0</v>
      </c>
      <c r="H105" s="1273"/>
      <c r="I105" s="1273"/>
      <c r="J105" s="1273"/>
      <c r="K105" s="1273"/>
      <c r="L105" s="1273"/>
      <c r="M105" s="1273"/>
      <c r="N105" s="1273"/>
      <c r="O105" s="1273"/>
      <c r="P105" s="130">
        <v>0</v>
      </c>
      <c r="Q105" s="538"/>
      <c r="R105" s="539"/>
    </row>
    <row r="106" spans="1:18" s="69" customFormat="1" ht="23.25" customHeight="1" x14ac:dyDescent="0.3">
      <c r="A106" s="1293"/>
      <c r="B106" s="125" t="s">
        <v>90</v>
      </c>
      <c r="C106" s="127">
        <f>SUM(D106:G106)</f>
        <v>0</v>
      </c>
      <c r="D106" s="130">
        <v>0</v>
      </c>
      <c r="E106" s="127">
        <v>0</v>
      </c>
      <c r="F106" s="127">
        <v>0</v>
      </c>
      <c r="G106" s="130">
        <v>0</v>
      </c>
      <c r="H106" s="1273"/>
      <c r="I106" s="1273"/>
      <c r="J106" s="1273"/>
      <c r="K106" s="1273"/>
      <c r="L106" s="1273"/>
      <c r="M106" s="1273"/>
      <c r="N106" s="1273"/>
      <c r="O106" s="1273"/>
      <c r="P106" s="130">
        <v>0</v>
      </c>
      <c r="Q106" s="538"/>
      <c r="R106" s="539"/>
    </row>
    <row r="107" spans="1:18" s="69" customFormat="1" ht="23.25" customHeight="1" x14ac:dyDescent="0.3">
      <c r="A107" s="1293"/>
      <c r="B107" s="125" t="s">
        <v>91</v>
      </c>
      <c r="C107" s="127">
        <v>0</v>
      </c>
      <c r="D107" s="130">
        <v>0</v>
      </c>
      <c r="E107" s="127">
        <v>0</v>
      </c>
      <c r="F107" s="127">
        <v>0</v>
      </c>
      <c r="G107" s="130">
        <v>0</v>
      </c>
      <c r="H107" s="1273"/>
      <c r="I107" s="1273"/>
      <c r="J107" s="1273"/>
      <c r="K107" s="1273"/>
      <c r="L107" s="1273"/>
      <c r="M107" s="1273"/>
      <c r="N107" s="1273"/>
      <c r="O107" s="1273"/>
      <c r="P107" s="130">
        <v>0</v>
      </c>
      <c r="Q107" s="538"/>
      <c r="R107" s="539"/>
    </row>
    <row r="108" spans="1:18" s="69" customFormat="1" ht="31.5" customHeight="1" x14ac:dyDescent="0.3">
      <c r="A108" s="1298" t="s">
        <v>119</v>
      </c>
      <c r="B108" s="123" t="s">
        <v>120</v>
      </c>
      <c r="C108" s="139">
        <f>SUM(D108:G108)</f>
        <v>33656.699999999997</v>
      </c>
      <c r="D108" s="139">
        <f t="shared" ref="D108:G109" si="11">D111+D114+D117</f>
        <v>0</v>
      </c>
      <c r="E108" s="139">
        <f>E111+E114+E117+E120</f>
        <v>10184.299999999999</v>
      </c>
      <c r="F108" s="139">
        <f>F111+F114+F117+F120</f>
        <v>23472.400000000001</v>
      </c>
      <c r="G108" s="139">
        <f t="shared" si="11"/>
        <v>0</v>
      </c>
      <c r="H108" s="1273">
        <f>I108+J108+K108+L108</f>
        <v>43668.57</v>
      </c>
      <c r="I108" s="1273">
        <v>0</v>
      </c>
      <c r="J108" s="1273">
        <v>0</v>
      </c>
      <c r="K108" s="1273">
        <v>43668.57</v>
      </c>
      <c r="L108" s="1273">
        <v>0</v>
      </c>
      <c r="M108" s="1273">
        <f>C108-H108</f>
        <v>-10011.870000000003</v>
      </c>
      <c r="N108" s="1273">
        <f>F108-K108</f>
        <v>-20196.169999999998</v>
      </c>
      <c r="O108" s="1273"/>
      <c r="P108" s="139">
        <f t="shared" ref="P108" si="12">P111+P114+P117</f>
        <v>0</v>
      </c>
      <c r="Q108" s="538"/>
      <c r="R108" s="539"/>
    </row>
    <row r="109" spans="1:18" s="69" customFormat="1" ht="20.100000000000001" customHeight="1" x14ac:dyDescent="0.3">
      <c r="A109" s="1298"/>
      <c r="B109" s="125" t="s">
        <v>90</v>
      </c>
      <c r="C109" s="139">
        <f>SUM(D109:G109)</f>
        <v>14793.8</v>
      </c>
      <c r="D109" s="139">
        <f>D112+D115+D118</f>
        <v>0</v>
      </c>
      <c r="E109" s="139">
        <f t="shared" si="11"/>
        <v>1367</v>
      </c>
      <c r="F109" s="139">
        <f>F112+F115+F118+F121</f>
        <v>13426.8</v>
      </c>
      <c r="G109" s="139">
        <f t="shared" si="11"/>
        <v>0</v>
      </c>
      <c r="H109" s="1273"/>
      <c r="I109" s="1273"/>
      <c r="J109" s="1273"/>
      <c r="K109" s="1273"/>
      <c r="L109" s="1273"/>
      <c r="M109" s="1273"/>
      <c r="N109" s="1273"/>
      <c r="O109" s="1273"/>
      <c r="P109" s="139">
        <f t="shared" ref="P109" si="13">P112+P115+P118</f>
        <v>0</v>
      </c>
      <c r="Q109" s="538"/>
      <c r="R109" s="539"/>
    </row>
    <row r="110" spans="1:18" s="69" customFormat="1" ht="19.5" customHeight="1" x14ac:dyDescent="0.3">
      <c r="A110" s="1298"/>
      <c r="B110" s="125" t="s">
        <v>91</v>
      </c>
      <c r="C110" s="139">
        <f>C109/C108*100</f>
        <v>43.954992616626107</v>
      </c>
      <c r="D110" s="139">
        <v>0</v>
      </c>
      <c r="E110" s="961">
        <f>E109/E108*100</f>
        <v>13.422621093251378</v>
      </c>
      <c r="F110" s="961">
        <f>F109/F108*100</f>
        <v>57.202501661525872</v>
      </c>
      <c r="G110" s="139">
        <v>0</v>
      </c>
      <c r="H110" s="1273"/>
      <c r="I110" s="1273"/>
      <c r="J110" s="1273"/>
      <c r="K110" s="1273"/>
      <c r="L110" s="1273"/>
      <c r="M110" s="1273"/>
      <c r="N110" s="1273"/>
      <c r="O110" s="1273"/>
      <c r="P110" s="139">
        <v>0</v>
      </c>
      <c r="Q110" s="538"/>
      <c r="R110" s="539"/>
    </row>
    <row r="111" spans="1:18" s="69" customFormat="1" ht="21" customHeight="1" x14ac:dyDescent="0.3">
      <c r="A111" s="1293" t="s">
        <v>121</v>
      </c>
      <c r="B111" s="128" t="s">
        <v>318</v>
      </c>
      <c r="C111" s="127">
        <f>'экология '!D17</f>
        <v>5160.3</v>
      </c>
      <c r="D111" s="130">
        <v>0</v>
      </c>
      <c r="E111" s="130">
        <v>0</v>
      </c>
      <c r="F111" s="130">
        <f>'экология '!D17</f>
        <v>5160.3</v>
      </c>
      <c r="G111" s="130">
        <v>0</v>
      </c>
      <c r="H111" s="1273"/>
      <c r="I111" s="1273"/>
      <c r="J111" s="1273"/>
      <c r="K111" s="1273"/>
      <c r="L111" s="1273"/>
      <c r="M111" s="1273"/>
      <c r="N111" s="1273"/>
      <c r="O111" s="1273"/>
      <c r="P111" s="130">
        <v>0</v>
      </c>
      <c r="Q111" s="538"/>
      <c r="R111" s="539"/>
    </row>
    <row r="112" spans="1:18" s="69" customFormat="1" ht="20.100000000000001" customHeight="1" x14ac:dyDescent="0.3">
      <c r="A112" s="1293"/>
      <c r="B112" s="125" t="s">
        <v>90</v>
      </c>
      <c r="C112" s="127">
        <f>'экология '!E17</f>
        <v>2061.1</v>
      </c>
      <c r="D112" s="130">
        <v>0</v>
      </c>
      <c r="E112" s="130">
        <v>0</v>
      </c>
      <c r="F112" s="130">
        <f>'экология '!E17</f>
        <v>2061.1</v>
      </c>
      <c r="G112" s="130">
        <v>0</v>
      </c>
      <c r="H112" s="1273"/>
      <c r="I112" s="1273"/>
      <c r="J112" s="1273"/>
      <c r="K112" s="1273"/>
      <c r="L112" s="1273"/>
      <c r="M112" s="1273"/>
      <c r="N112" s="1273"/>
      <c r="O112" s="1273"/>
      <c r="P112" s="130">
        <v>0</v>
      </c>
      <c r="Q112" s="538"/>
      <c r="R112" s="539"/>
    </row>
    <row r="113" spans="1:18" s="69" customFormat="1" ht="20.100000000000001" customHeight="1" x14ac:dyDescent="0.3">
      <c r="A113" s="1293"/>
      <c r="B113" s="125" t="s">
        <v>91</v>
      </c>
      <c r="C113" s="127">
        <f>C112/C111*100</f>
        <v>39.941476270759445</v>
      </c>
      <c r="D113" s="127">
        <v>0</v>
      </c>
      <c r="E113" s="127">
        <v>0</v>
      </c>
      <c r="F113" s="127">
        <f>F112/F111*100</f>
        <v>39.941476270759445</v>
      </c>
      <c r="G113" s="127">
        <v>0</v>
      </c>
      <c r="H113" s="1273"/>
      <c r="I113" s="1273"/>
      <c r="J113" s="1273"/>
      <c r="K113" s="1273"/>
      <c r="L113" s="1273"/>
      <c r="M113" s="1273"/>
      <c r="N113" s="1273"/>
      <c r="O113" s="1273"/>
      <c r="P113" s="127">
        <v>0</v>
      </c>
      <c r="Q113" s="538"/>
      <c r="R113" s="539"/>
    </row>
    <row r="114" spans="1:18" s="69" customFormat="1" ht="25.5" customHeight="1" x14ac:dyDescent="0.3">
      <c r="A114" s="1293" t="s">
        <v>122</v>
      </c>
      <c r="B114" s="128" t="s">
        <v>321</v>
      </c>
      <c r="C114" s="127">
        <f>'экология '!D27</f>
        <v>1925.5</v>
      </c>
      <c r="D114" s="130">
        <v>0</v>
      </c>
      <c r="E114" s="127">
        <f>'экология '!D28</f>
        <v>343.4</v>
      </c>
      <c r="F114" s="130">
        <f>'экология '!D29</f>
        <v>1582.1</v>
      </c>
      <c r="G114" s="130">
        <v>0</v>
      </c>
      <c r="H114" s="1273"/>
      <c r="I114" s="1273"/>
      <c r="J114" s="1273"/>
      <c r="K114" s="1273"/>
      <c r="L114" s="1273"/>
      <c r="M114" s="1273"/>
      <c r="N114" s="1273"/>
      <c r="O114" s="1273"/>
      <c r="P114" s="130">
        <v>0</v>
      </c>
      <c r="Q114" s="538"/>
      <c r="R114" s="539"/>
    </row>
    <row r="115" spans="1:18" s="69" customFormat="1" ht="20.100000000000001" customHeight="1" x14ac:dyDescent="0.3">
      <c r="A115" s="1293"/>
      <c r="B115" s="125" t="s">
        <v>90</v>
      </c>
      <c r="C115" s="127">
        <f>'экология '!E27</f>
        <v>1190.0999999999999</v>
      </c>
      <c r="D115" s="130">
        <v>0</v>
      </c>
      <c r="E115" s="127">
        <f>'экология '!E28</f>
        <v>203.2</v>
      </c>
      <c r="F115" s="130">
        <f>'экология '!E29</f>
        <v>986.9</v>
      </c>
      <c r="G115" s="130">
        <v>0</v>
      </c>
      <c r="H115" s="1273"/>
      <c r="I115" s="1273"/>
      <c r="J115" s="1273"/>
      <c r="K115" s="1273"/>
      <c r="L115" s="1273"/>
      <c r="M115" s="1273"/>
      <c r="N115" s="1273"/>
      <c r="O115" s="1273"/>
      <c r="P115" s="130">
        <v>0</v>
      </c>
      <c r="Q115" s="538"/>
      <c r="R115" s="539"/>
    </row>
    <row r="116" spans="1:18" s="69" customFormat="1" ht="23.25" customHeight="1" x14ac:dyDescent="0.3">
      <c r="A116" s="1293"/>
      <c r="B116" s="125" t="s">
        <v>91</v>
      </c>
      <c r="C116" s="127">
        <f>C115/C114*100</f>
        <v>61.807322773305629</v>
      </c>
      <c r="D116" s="127">
        <v>0</v>
      </c>
      <c r="E116" s="127">
        <f>E115/E114*100</f>
        <v>59.172976121141531</v>
      </c>
      <c r="F116" s="127">
        <f>F115/F114*100</f>
        <v>62.379116364325895</v>
      </c>
      <c r="G116" s="127">
        <v>0</v>
      </c>
      <c r="H116" s="1273"/>
      <c r="I116" s="1273"/>
      <c r="J116" s="1273"/>
      <c r="K116" s="1273"/>
      <c r="L116" s="1273"/>
      <c r="M116" s="1273"/>
      <c r="N116" s="1273"/>
      <c r="O116" s="1273"/>
      <c r="P116" s="127">
        <v>0</v>
      </c>
      <c r="Q116" s="538"/>
      <c r="R116" s="539"/>
    </row>
    <row r="117" spans="1:18" s="69" customFormat="1" ht="27" customHeight="1" x14ac:dyDescent="0.3">
      <c r="A117" s="1293" t="s">
        <v>123</v>
      </c>
      <c r="B117" s="131" t="s">
        <v>322</v>
      </c>
      <c r="C117" s="127">
        <f>'экология '!D37</f>
        <v>10560.9</v>
      </c>
      <c r="D117" s="130">
        <v>0</v>
      </c>
      <c r="E117" s="127">
        <f>'экология '!D38</f>
        <v>9840.9</v>
      </c>
      <c r="F117" s="130">
        <f>'экология '!D39</f>
        <v>720</v>
      </c>
      <c r="G117" s="130">
        <v>0</v>
      </c>
      <c r="H117" s="1273"/>
      <c r="I117" s="1273"/>
      <c r="J117" s="1273"/>
      <c r="K117" s="1273"/>
      <c r="L117" s="1273"/>
      <c r="M117" s="1273"/>
      <c r="N117" s="1273"/>
      <c r="O117" s="1273"/>
      <c r="P117" s="130">
        <v>0</v>
      </c>
      <c r="Q117" s="538"/>
      <c r="R117" s="539"/>
    </row>
    <row r="118" spans="1:18" s="69" customFormat="1" ht="20.100000000000001" customHeight="1" x14ac:dyDescent="0.3">
      <c r="A118" s="1293"/>
      <c r="B118" s="125" t="s">
        <v>90</v>
      </c>
      <c r="C118" s="127">
        <f>'экология '!E37</f>
        <v>1422.8</v>
      </c>
      <c r="D118" s="130">
        <v>0</v>
      </c>
      <c r="E118" s="127">
        <f>'экология '!E38</f>
        <v>1163.8</v>
      </c>
      <c r="F118" s="130">
        <f>'экология '!E39</f>
        <v>259</v>
      </c>
      <c r="G118" s="130">
        <v>0</v>
      </c>
      <c r="H118" s="1273"/>
      <c r="I118" s="1273"/>
      <c r="J118" s="1273"/>
      <c r="K118" s="1273"/>
      <c r="L118" s="1273"/>
      <c r="M118" s="1273"/>
      <c r="N118" s="1273"/>
      <c r="O118" s="1273"/>
      <c r="P118" s="130">
        <v>0</v>
      </c>
      <c r="Q118" s="538"/>
      <c r="R118" s="539"/>
    </row>
    <row r="119" spans="1:18" s="69" customFormat="1" ht="20.100000000000001" customHeight="1" x14ac:dyDescent="0.3">
      <c r="A119" s="1293"/>
      <c r="B119" s="125" t="s">
        <v>91</v>
      </c>
      <c r="C119" s="127">
        <f>C118/C117*100</f>
        <v>13.472336637975928</v>
      </c>
      <c r="D119" s="127">
        <v>0</v>
      </c>
      <c r="E119" s="127">
        <f>E118/E117*100</f>
        <v>11.826154111920657</v>
      </c>
      <c r="F119" s="127">
        <f>F118/F117*100</f>
        <v>35.972222222222221</v>
      </c>
      <c r="G119" s="127">
        <v>0</v>
      </c>
      <c r="H119" s="1273"/>
      <c r="I119" s="1273"/>
      <c r="J119" s="1273"/>
      <c r="K119" s="1273"/>
      <c r="L119" s="1273"/>
      <c r="M119" s="1273"/>
      <c r="N119" s="1273"/>
      <c r="O119" s="1273"/>
      <c r="P119" s="127">
        <v>0</v>
      </c>
      <c r="Q119" s="538"/>
      <c r="R119" s="539"/>
    </row>
    <row r="120" spans="1:18" s="69" customFormat="1" ht="50.25" customHeight="1" x14ac:dyDescent="0.3">
      <c r="A120" s="1293" t="s">
        <v>649</v>
      </c>
      <c r="B120" s="129" t="s">
        <v>615</v>
      </c>
      <c r="C120" s="127">
        <f>'экология '!D43</f>
        <v>16010</v>
      </c>
      <c r="D120" s="127">
        <v>0</v>
      </c>
      <c r="E120" s="127">
        <v>0</v>
      </c>
      <c r="F120" s="127">
        <f>'экология '!D44</f>
        <v>16010</v>
      </c>
      <c r="G120" s="127">
        <v>0</v>
      </c>
      <c r="H120" s="1273"/>
      <c r="I120" s="1273"/>
      <c r="J120" s="1273"/>
      <c r="K120" s="1273"/>
      <c r="L120" s="1273"/>
      <c r="M120" s="1273"/>
      <c r="N120" s="1273"/>
      <c r="O120" s="1273"/>
      <c r="P120" s="127">
        <v>0</v>
      </c>
      <c r="Q120" s="538"/>
      <c r="R120" s="539"/>
    </row>
    <row r="121" spans="1:18" s="69" customFormat="1" ht="20.100000000000001" customHeight="1" x14ac:dyDescent="0.3">
      <c r="A121" s="1293"/>
      <c r="B121" s="125" t="s">
        <v>90</v>
      </c>
      <c r="C121" s="127">
        <f>'экология '!E43</f>
        <v>10119.799999999999</v>
      </c>
      <c r="D121" s="127">
        <v>0</v>
      </c>
      <c r="E121" s="127">
        <v>0</v>
      </c>
      <c r="F121" s="127">
        <f>'экология '!E44</f>
        <v>10119.799999999999</v>
      </c>
      <c r="G121" s="127">
        <v>0</v>
      </c>
      <c r="H121" s="1273"/>
      <c r="I121" s="1273"/>
      <c r="J121" s="1273"/>
      <c r="K121" s="1273"/>
      <c r="L121" s="1273"/>
      <c r="M121" s="1273"/>
      <c r="N121" s="1273"/>
      <c r="O121" s="1273"/>
      <c r="P121" s="127">
        <v>0</v>
      </c>
      <c r="Q121" s="538"/>
      <c r="R121" s="539"/>
    </row>
    <row r="122" spans="1:18" s="69" customFormat="1" ht="20.100000000000001" customHeight="1" x14ac:dyDescent="0.3">
      <c r="A122" s="1293"/>
      <c r="B122" s="125" t="s">
        <v>91</v>
      </c>
      <c r="C122" s="127">
        <f>C121/C120*100</f>
        <v>63.209244222361015</v>
      </c>
      <c r="D122" s="127">
        <v>0</v>
      </c>
      <c r="E122" s="127">
        <v>0</v>
      </c>
      <c r="F122" s="127">
        <f>F121/F120*100</f>
        <v>63.209244222361015</v>
      </c>
      <c r="G122" s="127">
        <v>0</v>
      </c>
      <c r="H122" s="1273"/>
      <c r="I122" s="1273"/>
      <c r="J122" s="1273"/>
      <c r="K122" s="1273"/>
      <c r="L122" s="1273"/>
      <c r="M122" s="1273"/>
      <c r="N122" s="1273"/>
      <c r="O122" s="1273"/>
      <c r="P122" s="127">
        <v>0</v>
      </c>
      <c r="Q122" s="538"/>
      <c r="R122" s="539"/>
    </row>
    <row r="123" spans="1:18" ht="35.25" customHeight="1" x14ac:dyDescent="0.3">
      <c r="A123" s="1299" t="s">
        <v>124</v>
      </c>
      <c r="B123" s="142" t="s">
        <v>125</v>
      </c>
      <c r="C123" s="961">
        <f>D123+E123+F123+G123</f>
        <v>200265.90000000002</v>
      </c>
      <c r="D123" s="139">
        <f>D126+D129+D132+D135+D141+D144</f>
        <v>0</v>
      </c>
      <c r="E123" s="139">
        <f>Безопасность!D170</f>
        <v>11370</v>
      </c>
      <c r="F123" s="139">
        <f>Безопасность!D171</f>
        <v>188895.90000000002</v>
      </c>
      <c r="G123" s="139">
        <f t="shared" ref="G123:O124" si="14">G126+G129+G132+G135+G141+G144</f>
        <v>0</v>
      </c>
      <c r="H123" s="139">
        <f t="shared" si="14"/>
        <v>128411.63999999998</v>
      </c>
      <c r="I123" s="139">
        <f t="shared" si="14"/>
        <v>0</v>
      </c>
      <c r="J123" s="139">
        <f t="shared" si="14"/>
        <v>2553</v>
      </c>
      <c r="K123" s="139">
        <f t="shared" si="14"/>
        <v>117330.04000000001</v>
      </c>
      <c r="L123" s="139">
        <f t="shared" si="14"/>
        <v>8528.6</v>
      </c>
      <c r="M123" s="139">
        <f t="shared" si="14"/>
        <v>26265.860000000015</v>
      </c>
      <c r="N123" s="139">
        <f t="shared" si="14"/>
        <v>28492.460000000021</v>
      </c>
      <c r="O123" s="139">
        <f t="shared" si="14"/>
        <v>0</v>
      </c>
      <c r="P123" s="139">
        <f t="shared" ref="P123" si="15">P126+P129+P132+P135+P141+P144</f>
        <v>0</v>
      </c>
      <c r="Q123" s="537"/>
      <c r="R123" s="118"/>
    </row>
    <row r="124" spans="1:18" ht="20.100000000000001" customHeight="1" x14ac:dyDescent="0.3">
      <c r="A124" s="1299"/>
      <c r="B124" s="125" t="s">
        <v>90</v>
      </c>
      <c r="C124" s="961">
        <f t="shared" ref="C124:C145" si="16">D124+E124+F124+G124</f>
        <v>121564.90000000001</v>
      </c>
      <c r="D124" s="139">
        <f>D127+D130+D133+D136+D142+D145</f>
        <v>0</v>
      </c>
      <c r="E124" s="139">
        <f>Безопасность!H170</f>
        <v>3909.6000000000004</v>
      </c>
      <c r="F124" s="139">
        <f>Безопасность!H171</f>
        <v>117655.3</v>
      </c>
      <c r="G124" s="139">
        <f t="shared" si="14"/>
        <v>0</v>
      </c>
      <c r="H124" s="132"/>
      <c r="I124" s="132"/>
      <c r="J124" s="132"/>
      <c r="K124" s="132"/>
      <c r="L124" s="132"/>
      <c r="M124" s="132"/>
      <c r="N124" s="132"/>
      <c r="O124" s="146"/>
      <c r="P124" s="139">
        <f t="shared" ref="P124" si="17">P127+P130+P133+P136+P142+P145</f>
        <v>0</v>
      </c>
      <c r="Q124" s="537"/>
      <c r="R124" s="118"/>
    </row>
    <row r="125" spans="1:18" ht="36" customHeight="1" x14ac:dyDescent="0.3">
      <c r="A125" s="1299"/>
      <c r="B125" s="125" t="s">
        <v>91</v>
      </c>
      <c r="C125" s="961">
        <f>C124/C123*100</f>
        <v>60.701747027327166</v>
      </c>
      <c r="D125" s="139">
        <v>0</v>
      </c>
      <c r="E125" s="139">
        <f>E124/E123*100</f>
        <v>34.385224274406333</v>
      </c>
      <c r="F125" s="139">
        <f>F124/F123*100</f>
        <v>62.285788098100589</v>
      </c>
      <c r="G125" s="139">
        <v>0</v>
      </c>
      <c r="H125" s="132"/>
      <c r="I125" s="132"/>
      <c r="J125" s="132"/>
      <c r="K125" s="132"/>
      <c r="L125" s="132"/>
      <c r="M125" s="132"/>
      <c r="N125" s="132"/>
      <c r="O125" s="146"/>
      <c r="P125" s="139">
        <v>0</v>
      </c>
      <c r="Q125" s="537"/>
      <c r="R125" s="118"/>
    </row>
    <row r="126" spans="1:18" ht="38.25" customHeight="1" x14ac:dyDescent="0.3">
      <c r="A126" s="1297" t="s">
        <v>126</v>
      </c>
      <c r="B126" s="128" t="s">
        <v>331</v>
      </c>
      <c r="C126" s="127">
        <f t="shared" si="16"/>
        <v>144609.20000000001</v>
      </c>
      <c r="D126" s="130">
        <f>0</f>
        <v>0</v>
      </c>
      <c r="E126" s="130">
        <f>Безопасность!D84</f>
        <v>8855</v>
      </c>
      <c r="F126" s="130">
        <f>Безопасность!D85</f>
        <v>135754.20000000001</v>
      </c>
      <c r="G126" s="130">
        <f>0</f>
        <v>0</v>
      </c>
      <c r="H126" s="132">
        <f>I126+J126+K126+L126</f>
        <v>59923.56</v>
      </c>
      <c r="I126" s="134">
        <v>0</v>
      </c>
      <c r="J126" s="134">
        <v>0</v>
      </c>
      <c r="K126" s="134">
        <v>51394.96</v>
      </c>
      <c r="L126" s="134">
        <v>8528.6</v>
      </c>
      <c r="M126" s="132">
        <f>C126-H126</f>
        <v>84685.640000000014</v>
      </c>
      <c r="N126" s="135">
        <f>F126-K126</f>
        <v>84359.24000000002</v>
      </c>
      <c r="O126" s="146"/>
      <c r="P126" s="130">
        <f>0</f>
        <v>0</v>
      </c>
      <c r="Q126" s="119"/>
      <c r="R126" s="118"/>
    </row>
    <row r="127" spans="1:18" ht="20.100000000000001" customHeight="1" x14ac:dyDescent="0.3">
      <c r="A127" s="1297"/>
      <c r="B127" s="125" t="s">
        <v>90</v>
      </c>
      <c r="C127" s="127">
        <f t="shared" si="16"/>
        <v>80511.199999999997</v>
      </c>
      <c r="D127" s="130">
        <f>0</f>
        <v>0</v>
      </c>
      <c r="E127" s="130">
        <f>Безопасность!H84</f>
        <v>2494.9</v>
      </c>
      <c r="F127" s="130">
        <f>Безопасность!H85</f>
        <v>78016.3</v>
      </c>
      <c r="G127" s="130">
        <f>0</f>
        <v>0</v>
      </c>
      <c r="H127" s="132"/>
      <c r="I127" s="134"/>
      <c r="J127" s="134"/>
      <c r="K127" s="134"/>
      <c r="L127" s="134"/>
      <c r="M127" s="132"/>
      <c r="N127" s="135"/>
      <c r="O127" s="146"/>
      <c r="P127" s="130">
        <f>0</f>
        <v>0</v>
      </c>
      <c r="Q127" s="119"/>
      <c r="R127" s="118"/>
    </row>
    <row r="128" spans="1:18" ht="20.100000000000001" customHeight="1" x14ac:dyDescent="0.3">
      <c r="A128" s="1297"/>
      <c r="B128" s="125" t="s">
        <v>91</v>
      </c>
      <c r="C128" s="127">
        <f>C127/C126*100</f>
        <v>55.675019293378284</v>
      </c>
      <c r="D128" s="130">
        <v>0</v>
      </c>
      <c r="E128" s="130">
        <f>E127/E126*100</f>
        <v>28.175042348955394</v>
      </c>
      <c r="F128" s="130">
        <f>F127/F126*100</f>
        <v>57.468792862393947</v>
      </c>
      <c r="G128" s="130">
        <v>0</v>
      </c>
      <c r="H128" s="132"/>
      <c r="I128" s="134"/>
      <c r="J128" s="134"/>
      <c r="K128" s="134"/>
      <c r="L128" s="134"/>
      <c r="M128" s="132"/>
      <c r="N128" s="135"/>
      <c r="O128" s="146"/>
      <c r="P128" s="130">
        <v>0</v>
      </c>
      <c r="Q128" s="119"/>
      <c r="R128" s="118"/>
    </row>
    <row r="129" spans="1:18" ht="63.75" customHeight="1" x14ac:dyDescent="0.3">
      <c r="A129" s="1297" t="s">
        <v>127</v>
      </c>
      <c r="B129" s="129" t="s">
        <v>1189</v>
      </c>
      <c r="C129" s="127">
        <f t="shared" si="16"/>
        <v>5859.1</v>
      </c>
      <c r="D129" s="130">
        <v>0</v>
      </c>
      <c r="E129" s="130">
        <v>0</v>
      </c>
      <c r="F129" s="130">
        <f>Безопасность!D111</f>
        <v>5859.1</v>
      </c>
      <c r="G129" s="130">
        <v>0</v>
      </c>
      <c r="H129" s="132">
        <f>I129+J129+K129+L129</f>
        <v>46127.99</v>
      </c>
      <c r="I129" s="134">
        <v>0</v>
      </c>
      <c r="J129" s="134">
        <v>0</v>
      </c>
      <c r="K129" s="134">
        <v>46127.99</v>
      </c>
      <c r="L129" s="134">
        <v>0</v>
      </c>
      <c r="M129" s="132">
        <f>C129-H129</f>
        <v>-40268.89</v>
      </c>
      <c r="N129" s="135">
        <f>F129-K129</f>
        <v>-40268.89</v>
      </c>
      <c r="O129" s="146"/>
      <c r="P129" s="130">
        <v>0</v>
      </c>
      <c r="Q129" s="119"/>
      <c r="R129" s="118"/>
    </row>
    <row r="130" spans="1:18" ht="20.100000000000001" customHeight="1" x14ac:dyDescent="0.3">
      <c r="A130" s="1297"/>
      <c r="B130" s="125" t="s">
        <v>90</v>
      </c>
      <c r="C130" s="127">
        <f t="shared" si="16"/>
        <v>5649.9000000000005</v>
      </c>
      <c r="D130" s="130">
        <v>0</v>
      </c>
      <c r="E130" s="130">
        <v>0</v>
      </c>
      <c r="F130" s="130">
        <f>Безопасность!H111</f>
        <v>5649.9000000000005</v>
      </c>
      <c r="G130" s="130">
        <v>0</v>
      </c>
      <c r="H130" s="132"/>
      <c r="I130" s="134"/>
      <c r="J130" s="134"/>
      <c r="K130" s="134"/>
      <c r="L130" s="134"/>
      <c r="M130" s="132"/>
      <c r="N130" s="135"/>
      <c r="O130" s="146"/>
      <c r="P130" s="130">
        <v>0</v>
      </c>
      <c r="Q130" s="119"/>
      <c r="R130" s="118"/>
    </row>
    <row r="131" spans="1:18" ht="45.75" customHeight="1" x14ac:dyDescent="0.3">
      <c r="A131" s="1297"/>
      <c r="B131" s="125" t="s">
        <v>91</v>
      </c>
      <c r="C131" s="127">
        <f>C130/C129*100</f>
        <v>96.429485757198208</v>
      </c>
      <c r="D131" s="130">
        <v>0</v>
      </c>
      <c r="E131" s="130">
        <v>0</v>
      </c>
      <c r="F131" s="130">
        <f>F130/F129*100</f>
        <v>96.429485757198208</v>
      </c>
      <c r="G131" s="130">
        <v>0</v>
      </c>
      <c r="H131" s="132"/>
      <c r="I131" s="134"/>
      <c r="J131" s="134"/>
      <c r="K131" s="134"/>
      <c r="L131" s="134"/>
      <c r="M131" s="132"/>
      <c r="N131" s="135"/>
      <c r="O131" s="146"/>
      <c r="P131" s="130">
        <v>0</v>
      </c>
      <c r="Q131" s="119"/>
      <c r="R131" s="118"/>
    </row>
    <row r="132" spans="1:18" ht="58.5" customHeight="1" x14ac:dyDescent="0.3">
      <c r="A132" s="1297" t="s">
        <v>128</v>
      </c>
      <c r="B132" s="128" t="s">
        <v>1190</v>
      </c>
      <c r="C132" s="127">
        <f t="shared" si="16"/>
        <v>1359.2</v>
      </c>
      <c r="D132" s="130">
        <v>0</v>
      </c>
      <c r="E132" s="130">
        <v>0</v>
      </c>
      <c r="F132" s="130">
        <f>Безопасность!D118</f>
        <v>1359.2</v>
      </c>
      <c r="G132" s="130">
        <v>0</v>
      </c>
      <c r="H132" s="132">
        <f>I132+J132+K132+L132</f>
        <v>821.44</v>
      </c>
      <c r="I132" s="134">
        <v>0</v>
      </c>
      <c r="J132" s="134">
        <v>0</v>
      </c>
      <c r="K132" s="134">
        <v>821.44</v>
      </c>
      <c r="L132" s="134">
        <v>0</v>
      </c>
      <c r="M132" s="132">
        <f>C132-H132</f>
        <v>537.76</v>
      </c>
      <c r="N132" s="135">
        <f>F132-K132</f>
        <v>537.76</v>
      </c>
      <c r="O132" s="146"/>
      <c r="P132" s="130">
        <v>0</v>
      </c>
      <c r="Q132" s="119"/>
      <c r="R132" s="118"/>
    </row>
    <row r="133" spans="1:18" ht="20.100000000000001" customHeight="1" x14ac:dyDescent="0.3">
      <c r="A133" s="1297"/>
      <c r="B133" s="125" t="s">
        <v>90</v>
      </c>
      <c r="C133" s="127">
        <f t="shared" si="16"/>
        <v>938.5</v>
      </c>
      <c r="D133" s="130">
        <v>0</v>
      </c>
      <c r="E133" s="130">
        <v>0</v>
      </c>
      <c r="F133" s="130">
        <f>Безопасность!H118</f>
        <v>938.5</v>
      </c>
      <c r="G133" s="130">
        <v>0</v>
      </c>
      <c r="H133" s="132"/>
      <c r="I133" s="134"/>
      <c r="J133" s="134"/>
      <c r="K133" s="134"/>
      <c r="L133" s="134"/>
      <c r="M133" s="132"/>
      <c r="N133" s="135"/>
      <c r="O133" s="146"/>
      <c r="P133" s="130">
        <v>0</v>
      </c>
      <c r="Q133" s="119"/>
      <c r="R133" s="118"/>
    </row>
    <row r="134" spans="1:18" ht="20.100000000000001" customHeight="1" x14ac:dyDescent="0.3">
      <c r="A134" s="1297"/>
      <c r="B134" s="125" t="s">
        <v>91</v>
      </c>
      <c r="C134" s="127">
        <f>C133/C132*100</f>
        <v>69.047969393761036</v>
      </c>
      <c r="D134" s="130">
        <v>0</v>
      </c>
      <c r="E134" s="130">
        <v>0</v>
      </c>
      <c r="F134" s="130">
        <f>F133/F132*100</f>
        <v>69.047969393761036</v>
      </c>
      <c r="G134" s="130">
        <v>0</v>
      </c>
      <c r="H134" s="132"/>
      <c r="I134" s="134"/>
      <c r="J134" s="134"/>
      <c r="K134" s="134"/>
      <c r="L134" s="134"/>
      <c r="M134" s="132"/>
      <c r="N134" s="135"/>
      <c r="O134" s="146"/>
      <c r="P134" s="130">
        <v>0</v>
      </c>
      <c r="Q134" s="119"/>
      <c r="R134" s="118"/>
    </row>
    <row r="135" spans="1:18" ht="36.75" customHeight="1" x14ac:dyDescent="0.3">
      <c r="A135" s="1297" t="s">
        <v>129</v>
      </c>
      <c r="B135" s="128" t="s">
        <v>1191</v>
      </c>
      <c r="C135" s="127">
        <f t="shared" si="16"/>
        <v>2850</v>
      </c>
      <c r="D135" s="130">
        <v>0</v>
      </c>
      <c r="E135" s="130">
        <v>0</v>
      </c>
      <c r="F135" s="130">
        <f>Безопасность!D140</f>
        <v>2850</v>
      </c>
      <c r="G135" s="130">
        <v>0</v>
      </c>
      <c r="H135" s="132">
        <f>I135+J135+K135+L135</f>
        <v>21538.65</v>
      </c>
      <c r="I135" s="134">
        <v>0</v>
      </c>
      <c r="J135" s="134">
        <v>2553</v>
      </c>
      <c r="K135" s="134">
        <v>18985.650000000001</v>
      </c>
      <c r="L135" s="134">
        <v>0</v>
      </c>
      <c r="M135" s="132">
        <f>C135-H135</f>
        <v>-18688.650000000001</v>
      </c>
      <c r="N135" s="135">
        <f>F135-K135</f>
        <v>-16135.650000000001</v>
      </c>
      <c r="O135" s="146"/>
      <c r="P135" s="130">
        <v>0</v>
      </c>
      <c r="Q135" s="119"/>
      <c r="R135" s="118"/>
    </row>
    <row r="136" spans="1:18" ht="19.5" customHeight="1" x14ac:dyDescent="0.3">
      <c r="A136" s="1297"/>
      <c r="B136" s="125" t="s">
        <v>90</v>
      </c>
      <c r="C136" s="127">
        <f t="shared" si="16"/>
        <v>1591.1000000000001</v>
      </c>
      <c r="D136" s="130">
        <v>0</v>
      </c>
      <c r="E136" s="130">
        <v>0</v>
      </c>
      <c r="F136" s="130">
        <f>Безопасность!H140</f>
        <v>1591.1000000000001</v>
      </c>
      <c r="G136" s="130">
        <v>0</v>
      </c>
      <c r="H136" s="132"/>
      <c r="I136" s="134"/>
      <c r="J136" s="134"/>
      <c r="K136" s="134"/>
      <c r="L136" s="134"/>
      <c r="M136" s="132"/>
      <c r="N136" s="135"/>
      <c r="O136" s="146"/>
      <c r="P136" s="130">
        <v>0</v>
      </c>
      <c r="Q136" s="119"/>
      <c r="R136" s="118"/>
    </row>
    <row r="137" spans="1:18" ht="24.75" customHeight="1" x14ac:dyDescent="0.3">
      <c r="A137" s="1297"/>
      <c r="B137" s="125" t="s">
        <v>91</v>
      </c>
      <c r="C137" s="127">
        <f>C136/C135*100</f>
        <v>55.828070175438604</v>
      </c>
      <c r="D137" s="130">
        <v>0</v>
      </c>
      <c r="E137" s="130">
        <v>0</v>
      </c>
      <c r="F137" s="130">
        <f>F136/F135*100</f>
        <v>55.828070175438604</v>
      </c>
      <c r="G137" s="130">
        <v>0</v>
      </c>
      <c r="H137" s="132"/>
      <c r="I137" s="134"/>
      <c r="J137" s="134"/>
      <c r="K137" s="134"/>
      <c r="L137" s="134"/>
      <c r="M137" s="132"/>
      <c r="N137" s="135"/>
      <c r="O137" s="146"/>
      <c r="P137" s="130">
        <v>0</v>
      </c>
      <c r="Q137" s="119"/>
      <c r="R137" s="118"/>
    </row>
    <row r="138" spans="1:18" ht="28.5" hidden="1" customHeight="1" x14ac:dyDescent="0.3">
      <c r="A138" s="1297" t="s">
        <v>130</v>
      </c>
      <c r="B138" s="128" t="s">
        <v>1185</v>
      </c>
      <c r="C138" s="127">
        <f t="shared" si="16"/>
        <v>0</v>
      </c>
      <c r="D138" s="130">
        <v>0</v>
      </c>
      <c r="E138" s="130">
        <v>0</v>
      </c>
      <c r="F138" s="130">
        <v>0</v>
      </c>
      <c r="G138" s="130">
        <v>0</v>
      </c>
      <c r="H138" s="132">
        <f>I138+J138+K138+L138</f>
        <v>100</v>
      </c>
      <c r="I138" s="134">
        <v>0</v>
      </c>
      <c r="J138" s="134">
        <v>0</v>
      </c>
      <c r="K138" s="134">
        <v>100</v>
      </c>
      <c r="L138" s="134">
        <v>0</v>
      </c>
      <c r="M138" s="132">
        <f>C138-H138</f>
        <v>-100</v>
      </c>
      <c r="N138" s="135">
        <f>F138-K138</f>
        <v>-100</v>
      </c>
      <c r="O138" s="146"/>
      <c r="P138" s="130">
        <v>0</v>
      </c>
      <c r="Q138" s="119"/>
      <c r="R138" s="118"/>
    </row>
    <row r="139" spans="1:18" ht="20.100000000000001" hidden="1" customHeight="1" x14ac:dyDescent="0.3">
      <c r="A139" s="1297"/>
      <c r="B139" s="125" t="s">
        <v>90</v>
      </c>
      <c r="C139" s="127">
        <f t="shared" si="16"/>
        <v>0</v>
      </c>
      <c r="D139" s="130">
        <v>0</v>
      </c>
      <c r="E139" s="130">
        <v>0</v>
      </c>
      <c r="F139" s="130">
        <v>0</v>
      </c>
      <c r="G139" s="130">
        <v>0</v>
      </c>
      <c r="H139" s="132"/>
      <c r="I139" s="134"/>
      <c r="J139" s="134"/>
      <c r="K139" s="134"/>
      <c r="L139" s="134"/>
      <c r="M139" s="132"/>
      <c r="N139" s="135"/>
      <c r="O139" s="146"/>
      <c r="P139" s="130">
        <v>0</v>
      </c>
      <c r="Q139" s="119"/>
      <c r="R139" s="118"/>
    </row>
    <row r="140" spans="1:18" ht="20.100000000000001" hidden="1" customHeight="1" x14ac:dyDescent="0.3">
      <c r="A140" s="1297"/>
      <c r="B140" s="125" t="s">
        <v>91</v>
      </c>
      <c r="C140" s="127">
        <v>0</v>
      </c>
      <c r="D140" s="130">
        <v>0</v>
      </c>
      <c r="E140" s="130">
        <v>0</v>
      </c>
      <c r="F140" s="130">
        <v>0</v>
      </c>
      <c r="G140" s="130">
        <v>0</v>
      </c>
      <c r="H140" s="132"/>
      <c r="I140" s="134"/>
      <c r="J140" s="134"/>
      <c r="K140" s="134"/>
      <c r="L140" s="134"/>
      <c r="M140" s="132"/>
      <c r="N140" s="135"/>
      <c r="O140" s="146"/>
      <c r="P140" s="130">
        <v>0</v>
      </c>
      <c r="Q140" s="119"/>
      <c r="R140" s="118"/>
    </row>
    <row r="141" spans="1:18" ht="39.75" customHeight="1" x14ac:dyDescent="0.3">
      <c r="A141" s="1297" t="s">
        <v>130</v>
      </c>
      <c r="B141" s="128" t="s">
        <v>1192</v>
      </c>
      <c r="C141" s="127">
        <f>D141+E141+F141+G141</f>
        <v>0</v>
      </c>
      <c r="D141" s="130">
        <f>0</f>
        <v>0</v>
      </c>
      <c r="E141" s="130">
        <f>0</f>
        <v>0</v>
      </c>
      <c r="F141" s="130">
        <f>Безопасность!D152</f>
        <v>0</v>
      </c>
      <c r="G141" s="130">
        <f>0</f>
        <v>0</v>
      </c>
      <c r="H141" s="132"/>
      <c r="I141" s="134"/>
      <c r="J141" s="134"/>
      <c r="K141" s="134"/>
      <c r="L141" s="134"/>
      <c r="M141" s="132"/>
      <c r="N141" s="135"/>
      <c r="O141" s="146"/>
      <c r="P141" s="130">
        <f>0</f>
        <v>0</v>
      </c>
      <c r="Q141" s="119"/>
      <c r="R141" s="118"/>
    </row>
    <row r="142" spans="1:18" ht="20.100000000000001" customHeight="1" x14ac:dyDescent="0.3">
      <c r="A142" s="1297"/>
      <c r="B142" s="125" t="s">
        <v>90</v>
      </c>
      <c r="C142" s="127">
        <f>D142+E142+F142+G142</f>
        <v>0</v>
      </c>
      <c r="D142" s="130">
        <f>0</f>
        <v>0</v>
      </c>
      <c r="E142" s="130">
        <f>0</f>
        <v>0</v>
      </c>
      <c r="F142" s="130">
        <f>Безопасность!H152</f>
        <v>0</v>
      </c>
      <c r="G142" s="130">
        <f>0</f>
        <v>0</v>
      </c>
      <c r="H142" s="132"/>
      <c r="I142" s="134"/>
      <c r="J142" s="134"/>
      <c r="K142" s="134"/>
      <c r="L142" s="134"/>
      <c r="M142" s="132"/>
      <c r="N142" s="135"/>
      <c r="O142" s="146"/>
      <c r="P142" s="130">
        <f>0</f>
        <v>0</v>
      </c>
      <c r="Q142" s="119"/>
      <c r="R142" s="118"/>
    </row>
    <row r="143" spans="1:18" ht="20.100000000000001" customHeight="1" x14ac:dyDescent="0.3">
      <c r="A143" s="1297"/>
      <c r="B143" s="125" t="s">
        <v>91</v>
      </c>
      <c r="C143" s="127">
        <f>C142-C141</f>
        <v>0</v>
      </c>
      <c r="D143" s="130">
        <f>0</f>
        <v>0</v>
      </c>
      <c r="E143" s="130">
        <f>0</f>
        <v>0</v>
      </c>
      <c r="F143" s="130">
        <f>0</f>
        <v>0</v>
      </c>
      <c r="G143" s="130">
        <f>0</f>
        <v>0</v>
      </c>
      <c r="H143" s="132"/>
      <c r="I143" s="134"/>
      <c r="J143" s="134"/>
      <c r="K143" s="134"/>
      <c r="L143" s="134"/>
      <c r="M143" s="132"/>
      <c r="N143" s="135"/>
      <c r="O143" s="146"/>
      <c r="P143" s="130">
        <f>0</f>
        <v>0</v>
      </c>
      <c r="Q143" s="119"/>
      <c r="R143" s="118"/>
    </row>
    <row r="144" spans="1:18" ht="18.75" x14ac:dyDescent="0.3">
      <c r="A144" s="1297" t="s">
        <v>131</v>
      </c>
      <c r="B144" s="129" t="s">
        <v>1186</v>
      </c>
      <c r="C144" s="127">
        <f t="shared" si="16"/>
        <v>45588.4</v>
      </c>
      <c r="D144" s="130">
        <v>0</v>
      </c>
      <c r="E144" s="130">
        <f>Безопасность!D167</f>
        <v>2515</v>
      </c>
      <c r="F144" s="130">
        <f>Безопасность!D168</f>
        <v>43073.4</v>
      </c>
      <c r="G144" s="130">
        <v>0</v>
      </c>
      <c r="H144" s="132"/>
      <c r="I144" s="135"/>
      <c r="J144" s="135"/>
      <c r="K144" s="135"/>
      <c r="L144" s="135"/>
      <c r="M144" s="146"/>
      <c r="N144" s="146"/>
      <c r="O144" s="146"/>
      <c r="P144" s="130">
        <v>0</v>
      </c>
      <c r="Q144" s="119"/>
      <c r="R144" s="118"/>
    </row>
    <row r="145" spans="1:18" ht="18.75" x14ac:dyDescent="0.3">
      <c r="A145" s="1297"/>
      <c r="B145" s="125" t="s">
        <v>90</v>
      </c>
      <c r="C145" s="127">
        <f t="shared" si="16"/>
        <v>32874.199999999997</v>
      </c>
      <c r="D145" s="130">
        <v>0</v>
      </c>
      <c r="E145" s="130">
        <f>Безопасность!H167</f>
        <v>1414.7</v>
      </c>
      <c r="F145" s="130">
        <f>Безопасность!H168</f>
        <v>31459.5</v>
      </c>
      <c r="G145" s="130">
        <v>0</v>
      </c>
      <c r="H145" s="132"/>
      <c r="I145" s="135"/>
      <c r="J145" s="135"/>
      <c r="K145" s="135"/>
      <c r="L145" s="135"/>
      <c r="M145" s="146"/>
      <c r="N145" s="146"/>
      <c r="O145" s="146"/>
      <c r="P145" s="130">
        <v>0</v>
      </c>
      <c r="Q145" s="119"/>
      <c r="R145" s="118"/>
    </row>
    <row r="146" spans="1:18" ht="18.75" x14ac:dyDescent="0.3">
      <c r="A146" s="1297"/>
      <c r="B146" s="125" t="s">
        <v>91</v>
      </c>
      <c r="C146" s="127">
        <f>C145/C144*100</f>
        <v>72.110887857437405</v>
      </c>
      <c r="D146" s="130">
        <v>0</v>
      </c>
      <c r="E146" s="127">
        <f>E145/E144*100</f>
        <v>56.250497017892641</v>
      </c>
      <c r="F146" s="127">
        <f>F145/F144*100</f>
        <v>73.0369555224338</v>
      </c>
      <c r="G146" s="130">
        <v>0</v>
      </c>
      <c r="H146" s="132"/>
      <c r="I146" s="135"/>
      <c r="J146" s="135"/>
      <c r="K146" s="135"/>
      <c r="L146" s="135"/>
      <c r="M146" s="146"/>
      <c r="N146" s="146"/>
      <c r="O146" s="146"/>
      <c r="P146" s="130">
        <v>0</v>
      </c>
      <c r="Q146" s="119"/>
      <c r="R146" s="118"/>
    </row>
    <row r="147" spans="1:18" ht="30.75" customHeight="1" x14ac:dyDescent="0.3">
      <c r="A147" s="1294" t="s">
        <v>132</v>
      </c>
      <c r="B147" s="143" t="s">
        <v>133</v>
      </c>
      <c r="C147" s="136">
        <f>C150+C153+C156+C159+C162+C165</f>
        <v>173884.79999999999</v>
      </c>
      <c r="D147" s="136">
        <f>'Жилище '!D106</f>
        <v>4258</v>
      </c>
      <c r="E147" s="136">
        <f>'Жилище '!D107</f>
        <v>144967.4</v>
      </c>
      <c r="F147" s="136">
        <f>'Жилище '!D108</f>
        <v>6003</v>
      </c>
      <c r="G147" s="136">
        <f>'Жилище '!D109</f>
        <v>18656.400000000001</v>
      </c>
      <c r="H147" s="1273">
        <f>I147+J147+K147+L147</f>
        <v>0</v>
      </c>
      <c r="I147" s="1273">
        <f>I150+I162</f>
        <v>0</v>
      </c>
      <c r="J147" s="1273">
        <f>J150+J153+J156+J159</f>
        <v>0</v>
      </c>
      <c r="K147" s="1273">
        <f>K150+K156+K159</f>
        <v>0</v>
      </c>
      <c r="L147" s="1273">
        <f>L150</f>
        <v>0</v>
      </c>
      <c r="M147" s="1273">
        <f>C147-H147</f>
        <v>173884.79999999999</v>
      </c>
      <c r="N147" s="1273">
        <f>F147-K147</f>
        <v>6003</v>
      </c>
      <c r="O147" s="1274"/>
      <c r="P147" s="136">
        <f t="shared" ref="P147" si="18">P150+P153+P156+P159+P162+P165</f>
        <v>0</v>
      </c>
      <c r="Q147" s="537"/>
      <c r="R147" s="118"/>
    </row>
    <row r="148" spans="1:18" ht="20.100000000000001" customHeight="1" x14ac:dyDescent="0.3">
      <c r="A148" s="1294"/>
      <c r="B148" s="137" t="s">
        <v>90</v>
      </c>
      <c r="C148" s="136">
        <f t="shared" ref="C148" si="19">C151+C154+C157+C160+C163+C166</f>
        <v>149830.52999999997</v>
      </c>
      <c r="D148" s="136">
        <f>'Жилище '!H106</f>
        <v>4189.7700000000004</v>
      </c>
      <c r="E148" s="136">
        <f>'Жилище '!H107</f>
        <v>124199.37999999999</v>
      </c>
      <c r="F148" s="136">
        <f>'Жилище '!H108</f>
        <v>4273.38</v>
      </c>
      <c r="G148" s="136">
        <f>'Жилище '!H109</f>
        <v>17168</v>
      </c>
      <c r="H148" s="1273"/>
      <c r="I148" s="1273"/>
      <c r="J148" s="1273"/>
      <c r="K148" s="1273"/>
      <c r="L148" s="1273"/>
      <c r="M148" s="1273"/>
      <c r="N148" s="1273"/>
      <c r="O148" s="1274"/>
      <c r="P148" s="136">
        <f t="shared" ref="P148" si="20">P151+P154+P157+P160+P163+P166</f>
        <v>0</v>
      </c>
      <c r="Q148" s="537"/>
      <c r="R148" s="118"/>
    </row>
    <row r="149" spans="1:18" ht="41.25" customHeight="1" x14ac:dyDescent="0.3">
      <c r="A149" s="1294"/>
      <c r="B149" s="137" t="s">
        <v>91</v>
      </c>
      <c r="C149" s="136">
        <f>C148/C147*100</f>
        <v>86.166548197427247</v>
      </c>
      <c r="D149" s="136">
        <f>D148/D147*100</f>
        <v>98.397604509159237</v>
      </c>
      <c r="E149" s="136">
        <f t="shared" ref="E149:G149" si="21">E148/E147*100</f>
        <v>85.67400670771498</v>
      </c>
      <c r="F149" s="136">
        <f t="shared" si="21"/>
        <v>71.187406296851577</v>
      </c>
      <c r="G149" s="136">
        <f t="shared" si="21"/>
        <v>92.022040693810155</v>
      </c>
      <c r="H149" s="1273"/>
      <c r="I149" s="1273"/>
      <c r="J149" s="1273"/>
      <c r="K149" s="1273"/>
      <c r="L149" s="1273"/>
      <c r="M149" s="1273"/>
      <c r="N149" s="1273"/>
      <c r="O149" s="1274"/>
      <c r="P149" s="136">
        <v>0</v>
      </c>
      <c r="Q149" s="537"/>
      <c r="R149" s="118"/>
    </row>
    <row r="150" spans="1:18" ht="50.25" customHeight="1" x14ac:dyDescent="0.3">
      <c r="A150" s="1288" t="s">
        <v>134</v>
      </c>
      <c r="B150" s="112" t="s">
        <v>1318</v>
      </c>
      <c r="C150" s="138">
        <f>D150+E150+F150+G150</f>
        <v>989</v>
      </c>
      <c r="D150" s="138">
        <f>0</f>
        <v>0</v>
      </c>
      <c r="E150" s="138">
        <f>'Жилище '!D19</f>
        <v>989</v>
      </c>
      <c r="F150" s="138">
        <f>0</f>
        <v>0</v>
      </c>
      <c r="G150" s="138">
        <v>0</v>
      </c>
      <c r="H150" s="1275"/>
      <c r="I150" s="1276"/>
      <c r="J150" s="1276"/>
      <c r="K150" s="1276"/>
      <c r="L150" s="1276"/>
      <c r="M150" s="1273"/>
      <c r="N150" s="1277"/>
      <c r="O150" s="1274"/>
      <c r="P150" s="138">
        <v>0</v>
      </c>
      <c r="Q150" s="119"/>
      <c r="R150" s="118"/>
    </row>
    <row r="151" spans="1:18" ht="20.100000000000001" customHeight="1" x14ac:dyDescent="0.3">
      <c r="A151" s="1288"/>
      <c r="B151" s="137" t="s">
        <v>90</v>
      </c>
      <c r="C151" s="138">
        <f>D151+E151+F151+G151</f>
        <v>555.1</v>
      </c>
      <c r="D151" s="138">
        <v>0</v>
      </c>
      <c r="E151" s="138">
        <f>'Жилище '!H19</f>
        <v>555.1</v>
      </c>
      <c r="F151" s="138">
        <v>0</v>
      </c>
      <c r="G151" s="138">
        <v>0</v>
      </c>
      <c r="H151" s="1275"/>
      <c r="I151" s="1276"/>
      <c r="J151" s="1276"/>
      <c r="K151" s="1276"/>
      <c r="L151" s="1276"/>
      <c r="M151" s="1273"/>
      <c r="N151" s="1277"/>
      <c r="O151" s="1274"/>
      <c r="P151" s="138">
        <v>0</v>
      </c>
      <c r="Q151" s="119"/>
      <c r="R151" s="118"/>
    </row>
    <row r="152" spans="1:18" ht="20.100000000000001" customHeight="1" x14ac:dyDescent="0.3">
      <c r="A152" s="1288"/>
      <c r="B152" s="137" t="s">
        <v>91</v>
      </c>
      <c r="C152" s="138">
        <f>C151/C150*100</f>
        <v>56.127401415571285</v>
      </c>
      <c r="D152" s="138">
        <v>0</v>
      </c>
      <c r="E152" s="138">
        <f t="shared" ref="E152" si="22">E151/E150*100</f>
        <v>56.127401415571285</v>
      </c>
      <c r="F152" s="138">
        <v>0</v>
      </c>
      <c r="G152" s="138">
        <v>0</v>
      </c>
      <c r="H152" s="1275"/>
      <c r="I152" s="1276"/>
      <c r="J152" s="1276"/>
      <c r="K152" s="1276"/>
      <c r="L152" s="1276"/>
      <c r="M152" s="1273"/>
      <c r="N152" s="1277"/>
      <c r="O152" s="1274"/>
      <c r="P152" s="138">
        <v>0</v>
      </c>
      <c r="Q152" s="119"/>
      <c r="R152" s="118"/>
    </row>
    <row r="153" spans="1:18" ht="29.25" customHeight="1" x14ac:dyDescent="0.3">
      <c r="A153" s="1288" t="s">
        <v>135</v>
      </c>
      <c r="B153" s="111" t="s">
        <v>1319</v>
      </c>
      <c r="C153" s="138">
        <f>D153+E153+F153+G153</f>
        <v>30428.800000000003</v>
      </c>
      <c r="D153" s="138">
        <f>'Жилище '!D32</f>
        <v>1499</v>
      </c>
      <c r="E153" s="138">
        <f>'Жилище '!D33</f>
        <v>4273.3999999999996</v>
      </c>
      <c r="F153" s="138">
        <f>'Жилище '!D34</f>
        <v>6000</v>
      </c>
      <c r="G153" s="138">
        <f>'Жилище '!D35</f>
        <v>18656.400000000001</v>
      </c>
      <c r="H153" s="1275"/>
      <c r="I153" s="1276"/>
      <c r="J153" s="1276"/>
      <c r="K153" s="1276"/>
      <c r="L153" s="1276"/>
      <c r="M153" s="1273"/>
      <c r="N153" s="1277"/>
      <c r="O153" s="1274"/>
      <c r="P153" s="138">
        <f>0</f>
        <v>0</v>
      </c>
      <c r="Q153" s="119"/>
      <c r="R153" s="118"/>
    </row>
    <row r="154" spans="1:18" ht="20.100000000000001" customHeight="1" x14ac:dyDescent="0.3">
      <c r="A154" s="1288"/>
      <c r="B154" s="137" t="s">
        <v>90</v>
      </c>
      <c r="C154" s="138">
        <f>D154+E154+F154+G154</f>
        <v>27213.73</v>
      </c>
      <c r="D154" s="138">
        <f>'Жилище '!H32</f>
        <v>1498.97</v>
      </c>
      <c r="E154" s="138">
        <f>'Жилище '!H33</f>
        <v>4273.38</v>
      </c>
      <c r="F154" s="138">
        <f>'Жилище '!H34</f>
        <v>4273.38</v>
      </c>
      <c r="G154" s="138">
        <f>'Жилище '!H35</f>
        <v>17168</v>
      </c>
      <c r="H154" s="1275"/>
      <c r="I154" s="1276"/>
      <c r="J154" s="1276"/>
      <c r="K154" s="1276"/>
      <c r="L154" s="1276"/>
      <c r="M154" s="1273"/>
      <c r="N154" s="1277"/>
      <c r="O154" s="1274"/>
      <c r="P154" s="138">
        <f>0</f>
        <v>0</v>
      </c>
      <c r="Q154" s="119"/>
      <c r="R154" s="118"/>
    </row>
    <row r="155" spans="1:18" ht="20.100000000000001" customHeight="1" x14ac:dyDescent="0.3">
      <c r="A155" s="1288"/>
      <c r="B155" s="137" t="s">
        <v>91</v>
      </c>
      <c r="C155" s="138">
        <f>C154/C153*100</f>
        <v>89.434121621621614</v>
      </c>
      <c r="D155" s="138">
        <f>D154/D153*100</f>
        <v>99.997998665777189</v>
      </c>
      <c r="E155" s="138">
        <f t="shared" ref="E155:G155" si="23">E154/E153*100</f>
        <v>99.999531988580543</v>
      </c>
      <c r="F155" s="138">
        <f t="shared" si="23"/>
        <v>71.222999999999999</v>
      </c>
      <c r="G155" s="138">
        <f t="shared" si="23"/>
        <v>92.022040693810155</v>
      </c>
      <c r="H155" s="1275"/>
      <c r="I155" s="1276"/>
      <c r="J155" s="1276"/>
      <c r="K155" s="1276"/>
      <c r="L155" s="1276"/>
      <c r="M155" s="1273"/>
      <c r="N155" s="1277"/>
      <c r="O155" s="1274"/>
      <c r="P155" s="138">
        <v>0</v>
      </c>
      <c r="Q155" s="119"/>
      <c r="R155" s="118"/>
    </row>
    <row r="156" spans="1:18" ht="60" customHeight="1" x14ac:dyDescent="0.3">
      <c r="A156" s="1288" t="s">
        <v>136</v>
      </c>
      <c r="B156" s="112" t="s">
        <v>1320</v>
      </c>
      <c r="C156" s="138">
        <f>D156+E156+F156+G156</f>
        <v>139414</v>
      </c>
      <c r="D156" s="138">
        <f>0</f>
        <v>0</v>
      </c>
      <c r="E156" s="138">
        <f>'Жилище '!D49</f>
        <v>139414</v>
      </c>
      <c r="F156" s="138">
        <v>0</v>
      </c>
      <c r="G156" s="138">
        <v>0</v>
      </c>
      <c r="H156" s="1275"/>
      <c r="I156" s="1276"/>
      <c r="J156" s="1276"/>
      <c r="K156" s="1276"/>
      <c r="L156" s="1276"/>
      <c r="M156" s="1273"/>
      <c r="N156" s="1277"/>
      <c r="O156" s="1274"/>
      <c r="P156" s="138">
        <v>0</v>
      </c>
      <c r="Q156" s="119"/>
      <c r="R156" s="118"/>
    </row>
    <row r="157" spans="1:18" ht="21.75" customHeight="1" x14ac:dyDescent="0.3">
      <c r="A157" s="1288"/>
      <c r="B157" s="137" t="s">
        <v>90</v>
      </c>
      <c r="C157" s="138">
        <f>D157+E157+F157+G157</f>
        <v>119370.9</v>
      </c>
      <c r="D157" s="138">
        <v>0</v>
      </c>
      <c r="E157" s="138">
        <f>'Жилище '!H49</f>
        <v>119370.9</v>
      </c>
      <c r="F157" s="138">
        <v>0</v>
      </c>
      <c r="G157" s="138">
        <v>0</v>
      </c>
      <c r="H157" s="1275"/>
      <c r="I157" s="1276"/>
      <c r="J157" s="1276"/>
      <c r="K157" s="1276"/>
      <c r="L157" s="1276"/>
      <c r="M157" s="1273"/>
      <c r="N157" s="1277"/>
      <c r="O157" s="1274"/>
      <c r="P157" s="138">
        <v>0</v>
      </c>
      <c r="Q157" s="119"/>
      <c r="R157" s="118"/>
    </row>
    <row r="158" spans="1:18" ht="20.100000000000001" customHeight="1" x14ac:dyDescent="0.3">
      <c r="A158" s="1288"/>
      <c r="B158" s="137" t="s">
        <v>91</v>
      </c>
      <c r="C158" s="138">
        <f>C157/C156*100</f>
        <v>85.623323339119452</v>
      </c>
      <c r="D158" s="138">
        <v>0</v>
      </c>
      <c r="E158" s="138">
        <f>E157/E156*100</f>
        <v>85.623323339119452</v>
      </c>
      <c r="F158" s="138">
        <v>0</v>
      </c>
      <c r="G158" s="138">
        <v>0</v>
      </c>
      <c r="H158" s="1275"/>
      <c r="I158" s="1276"/>
      <c r="J158" s="1276"/>
      <c r="K158" s="1276"/>
      <c r="L158" s="1276"/>
      <c r="M158" s="1273"/>
      <c r="N158" s="1277"/>
      <c r="O158" s="1274"/>
      <c r="P158" s="138">
        <v>0</v>
      </c>
      <c r="Q158" s="119"/>
      <c r="R158" s="118"/>
    </row>
    <row r="159" spans="1:18" ht="25.5" customHeight="1" x14ac:dyDescent="0.3">
      <c r="A159" s="1288" t="s">
        <v>137</v>
      </c>
      <c r="B159" s="111" t="s">
        <v>1321</v>
      </c>
      <c r="C159" s="138">
        <f>D159+F159+G159+E159</f>
        <v>294</v>
      </c>
      <c r="D159" s="138">
        <v>0</v>
      </c>
      <c r="E159" s="138">
        <f>'Жилище '!D63</f>
        <v>291</v>
      </c>
      <c r="F159" s="138">
        <f>'Жилище '!D64</f>
        <v>3</v>
      </c>
      <c r="G159" s="138">
        <v>0</v>
      </c>
      <c r="H159" s="1275"/>
      <c r="I159" s="1276"/>
      <c r="J159" s="1276"/>
      <c r="K159" s="1276"/>
      <c r="L159" s="1276"/>
      <c r="M159" s="1273"/>
      <c r="N159" s="1277"/>
      <c r="O159" s="1274"/>
      <c r="P159" s="138">
        <v>0</v>
      </c>
      <c r="Q159" s="119"/>
      <c r="R159" s="118"/>
    </row>
    <row r="160" spans="1:18" ht="20.100000000000001" customHeight="1" x14ac:dyDescent="0.3">
      <c r="A160" s="1288"/>
      <c r="B160" s="137" t="s">
        <v>90</v>
      </c>
      <c r="C160" s="138">
        <f>D160+F160+G160+E160</f>
        <v>0</v>
      </c>
      <c r="D160" s="138">
        <v>0</v>
      </c>
      <c r="E160" s="138">
        <f>'Жилище '!H63</f>
        <v>0</v>
      </c>
      <c r="F160" s="138">
        <f>'Жилище '!H64</f>
        <v>0</v>
      </c>
      <c r="G160" s="138">
        <v>0</v>
      </c>
      <c r="H160" s="1275"/>
      <c r="I160" s="1276"/>
      <c r="J160" s="1276"/>
      <c r="K160" s="1276"/>
      <c r="L160" s="1276"/>
      <c r="M160" s="1273"/>
      <c r="N160" s="1277"/>
      <c r="O160" s="1274"/>
      <c r="P160" s="138">
        <v>0</v>
      </c>
      <c r="Q160" s="119"/>
      <c r="R160" s="118"/>
    </row>
    <row r="161" spans="1:18" ht="20.100000000000001" customHeight="1" x14ac:dyDescent="0.3">
      <c r="A161" s="1288"/>
      <c r="B161" s="137" t="s">
        <v>91</v>
      </c>
      <c r="C161" s="138">
        <f>C160/C159*100</f>
        <v>0</v>
      </c>
      <c r="D161" s="138">
        <f>0</f>
        <v>0</v>
      </c>
      <c r="E161" s="138">
        <f>E160/E159*100</f>
        <v>0</v>
      </c>
      <c r="F161" s="138">
        <f>F160/F159*100</f>
        <v>0</v>
      </c>
      <c r="G161" s="138">
        <f>0</f>
        <v>0</v>
      </c>
      <c r="H161" s="1275"/>
      <c r="I161" s="1276"/>
      <c r="J161" s="1276"/>
      <c r="K161" s="1276"/>
      <c r="L161" s="1276"/>
      <c r="M161" s="1273"/>
      <c r="N161" s="1277"/>
      <c r="O161" s="1274"/>
      <c r="P161" s="138">
        <f>0</f>
        <v>0</v>
      </c>
      <c r="Q161" s="119"/>
      <c r="R161" s="118"/>
    </row>
    <row r="162" spans="1:18" ht="41.25" customHeight="1" x14ac:dyDescent="0.3">
      <c r="A162" s="1288" t="s">
        <v>138</v>
      </c>
      <c r="B162" s="111" t="s">
        <v>1322</v>
      </c>
      <c r="C162" s="138">
        <f>D162+E162+F162+G162</f>
        <v>0</v>
      </c>
      <c r="D162" s="138">
        <v>0</v>
      </c>
      <c r="E162" s="138">
        <v>0</v>
      </c>
      <c r="F162" s="138">
        <v>0</v>
      </c>
      <c r="G162" s="138">
        <v>0</v>
      </c>
      <c r="H162" s="1275"/>
      <c r="I162" s="1276"/>
      <c r="J162" s="1276"/>
      <c r="K162" s="1276"/>
      <c r="L162" s="1276"/>
      <c r="M162" s="1273"/>
      <c r="N162" s="1277"/>
      <c r="O162" s="1274"/>
      <c r="P162" s="138">
        <f>0</f>
        <v>0</v>
      </c>
      <c r="Q162" s="119"/>
      <c r="R162" s="118"/>
    </row>
    <row r="163" spans="1:18" ht="20.100000000000001" customHeight="1" x14ac:dyDescent="0.3">
      <c r="A163" s="1288"/>
      <c r="B163" s="137" t="s">
        <v>90</v>
      </c>
      <c r="C163" s="138">
        <f>D163+E163+F163+G163</f>
        <v>0</v>
      </c>
      <c r="D163" s="138">
        <v>0</v>
      </c>
      <c r="E163" s="138">
        <v>0</v>
      </c>
      <c r="F163" s="138">
        <v>0</v>
      </c>
      <c r="G163" s="138">
        <v>0</v>
      </c>
      <c r="H163" s="1275"/>
      <c r="I163" s="1276"/>
      <c r="J163" s="1276"/>
      <c r="K163" s="1276"/>
      <c r="L163" s="1276"/>
      <c r="M163" s="1273"/>
      <c r="N163" s="1277"/>
      <c r="O163" s="1274"/>
      <c r="P163" s="138">
        <f>0</f>
        <v>0</v>
      </c>
      <c r="Q163" s="119"/>
      <c r="R163" s="118"/>
    </row>
    <row r="164" spans="1:18" ht="27" customHeight="1" x14ac:dyDescent="0.3">
      <c r="A164" s="1288"/>
      <c r="B164" s="137" t="s">
        <v>91</v>
      </c>
      <c r="C164" s="138">
        <v>0</v>
      </c>
      <c r="D164" s="138">
        <v>0</v>
      </c>
      <c r="E164" s="138">
        <v>0</v>
      </c>
      <c r="F164" s="138">
        <v>0</v>
      </c>
      <c r="G164" s="138">
        <v>0</v>
      </c>
      <c r="H164" s="138" t="e">
        <f t="shared" ref="H164:O164" si="24">H163/H162*100</f>
        <v>#DIV/0!</v>
      </c>
      <c r="I164" s="138" t="e">
        <f t="shared" si="24"/>
        <v>#DIV/0!</v>
      </c>
      <c r="J164" s="138" t="e">
        <f t="shared" si="24"/>
        <v>#DIV/0!</v>
      </c>
      <c r="K164" s="138" t="e">
        <f t="shared" si="24"/>
        <v>#DIV/0!</v>
      </c>
      <c r="L164" s="138" t="e">
        <f t="shared" si="24"/>
        <v>#DIV/0!</v>
      </c>
      <c r="M164" s="138" t="e">
        <f t="shared" si="24"/>
        <v>#DIV/0!</v>
      </c>
      <c r="N164" s="138" t="e">
        <f t="shared" si="24"/>
        <v>#DIV/0!</v>
      </c>
      <c r="O164" s="138" t="e">
        <f t="shared" si="24"/>
        <v>#DIV/0!</v>
      </c>
      <c r="P164" s="138">
        <v>0</v>
      </c>
      <c r="Q164" s="119"/>
      <c r="R164" s="118"/>
    </row>
    <row r="165" spans="1:18" ht="45.75" customHeight="1" x14ac:dyDescent="0.3">
      <c r="A165" s="1288" t="s">
        <v>139</v>
      </c>
      <c r="B165" s="111" t="s">
        <v>1323</v>
      </c>
      <c r="C165" s="138">
        <f>D165+E165+F165+G165</f>
        <v>2759</v>
      </c>
      <c r="D165" s="138">
        <f>'Жилище '!D101</f>
        <v>2759</v>
      </c>
      <c r="E165" s="138">
        <v>0</v>
      </c>
      <c r="F165" s="138">
        <v>0</v>
      </c>
      <c r="G165" s="138">
        <v>0</v>
      </c>
      <c r="H165" s="1275"/>
      <c r="I165" s="1276"/>
      <c r="J165" s="1276"/>
      <c r="K165" s="1276"/>
      <c r="L165" s="1276"/>
      <c r="M165" s="1273"/>
      <c r="N165" s="1277"/>
      <c r="O165" s="1274"/>
      <c r="P165" s="138">
        <v>0</v>
      </c>
      <c r="Q165" s="119"/>
      <c r="R165" s="118"/>
    </row>
    <row r="166" spans="1:18" ht="20.100000000000001" customHeight="1" x14ac:dyDescent="0.3">
      <c r="A166" s="1288"/>
      <c r="B166" s="137" t="s">
        <v>90</v>
      </c>
      <c r="C166" s="138">
        <f>D166+E166+F166+G166</f>
        <v>2690.8</v>
      </c>
      <c r="D166" s="138">
        <f>'Жилище '!H101</f>
        <v>2690.8</v>
      </c>
      <c r="E166" s="138">
        <v>0</v>
      </c>
      <c r="F166" s="138">
        <v>0</v>
      </c>
      <c r="G166" s="138">
        <v>0</v>
      </c>
      <c r="H166" s="1275"/>
      <c r="I166" s="1276"/>
      <c r="J166" s="1276"/>
      <c r="K166" s="1276"/>
      <c r="L166" s="1276"/>
      <c r="M166" s="1273"/>
      <c r="N166" s="1277"/>
      <c r="O166" s="1274"/>
      <c r="P166" s="138">
        <v>0</v>
      </c>
      <c r="Q166" s="119"/>
      <c r="R166" s="118"/>
    </row>
    <row r="167" spans="1:18" ht="20.100000000000001" customHeight="1" x14ac:dyDescent="0.3">
      <c r="A167" s="1288"/>
      <c r="B167" s="137" t="s">
        <v>91</v>
      </c>
      <c r="C167" s="138">
        <f>C166/C165*100</f>
        <v>97.528089887640462</v>
      </c>
      <c r="D167" s="138">
        <f>D166/D165*100</f>
        <v>97.528089887640462</v>
      </c>
      <c r="E167" s="138">
        <f>0</f>
        <v>0</v>
      </c>
      <c r="F167" s="138">
        <f>0</f>
        <v>0</v>
      </c>
      <c r="G167" s="138">
        <f>0</f>
        <v>0</v>
      </c>
      <c r="H167" s="1275"/>
      <c r="I167" s="1276"/>
      <c r="J167" s="1276"/>
      <c r="K167" s="1276"/>
      <c r="L167" s="1276"/>
      <c r="M167" s="1273"/>
      <c r="N167" s="1277"/>
      <c r="O167" s="1274"/>
      <c r="P167" s="138">
        <f>0</f>
        <v>0</v>
      </c>
      <c r="Q167" s="119"/>
      <c r="R167" s="118"/>
    </row>
    <row r="168" spans="1:18" s="29" customFormat="1" ht="35.25" customHeight="1" x14ac:dyDescent="0.3">
      <c r="A168" s="1296" t="s">
        <v>140</v>
      </c>
      <c r="B168" s="123" t="s">
        <v>141</v>
      </c>
      <c r="C168" s="139">
        <f>D168+E168+F168+G168+P168</f>
        <v>113128.90000000001</v>
      </c>
      <c r="D168" s="139">
        <f>'РИИиЭ '!D103</f>
        <v>0</v>
      </c>
      <c r="E168" s="139">
        <f>'РИИиЭ '!D104</f>
        <v>52424</v>
      </c>
      <c r="F168" s="139">
        <f>'РИИиЭ '!D105</f>
        <v>59337.400000000009</v>
      </c>
      <c r="G168" s="139">
        <f>'РИИиЭ '!D106</f>
        <v>1367.5</v>
      </c>
      <c r="H168" s="132">
        <f>I168+J168+K168+L168</f>
        <v>0</v>
      </c>
      <c r="I168" s="132">
        <f>I171</f>
        <v>0</v>
      </c>
      <c r="J168" s="132">
        <f>J177</f>
        <v>0</v>
      </c>
      <c r="K168" s="132">
        <f>K171+K177</f>
        <v>0</v>
      </c>
      <c r="L168" s="132">
        <f>L177</f>
        <v>0</v>
      </c>
      <c r="M168" s="132">
        <f>C168-H168</f>
        <v>113128.90000000001</v>
      </c>
      <c r="N168" s="132">
        <f>F168-K168</f>
        <v>59337.400000000009</v>
      </c>
      <c r="O168" s="132"/>
      <c r="P168" s="139">
        <f t="shared" ref="P168" si="25">P171+P174+P177+P180+P183</f>
        <v>0</v>
      </c>
      <c r="Q168" s="537"/>
      <c r="R168" s="535"/>
    </row>
    <row r="169" spans="1:18" s="29" customFormat="1" ht="20.100000000000001" customHeight="1" x14ac:dyDescent="0.3">
      <c r="A169" s="1296"/>
      <c r="B169" s="125" t="s">
        <v>90</v>
      </c>
      <c r="C169" s="139">
        <f ca="1">C172+C175+C178+C181+C184</f>
        <v>17306.37</v>
      </c>
      <c r="D169" s="139">
        <f>'РИИиЭ '!H103</f>
        <v>0</v>
      </c>
      <c r="E169" s="139">
        <f>'РИИиЭ '!H104</f>
        <v>0</v>
      </c>
      <c r="F169" s="139">
        <f>'РИИиЭ '!H105</f>
        <v>15938.87</v>
      </c>
      <c r="G169" s="139">
        <f>'РИИиЭ '!H106</f>
        <v>1367.5</v>
      </c>
      <c r="H169" s="132"/>
      <c r="I169" s="132"/>
      <c r="J169" s="132"/>
      <c r="K169" s="132"/>
      <c r="L169" s="132"/>
      <c r="M169" s="132"/>
      <c r="N169" s="132"/>
      <c r="O169" s="132"/>
      <c r="P169" s="139">
        <f t="shared" ref="P169" si="26">P172+P175+P178+P181+P184</f>
        <v>0</v>
      </c>
      <c r="Q169" s="537"/>
      <c r="R169" s="535"/>
    </row>
    <row r="170" spans="1:18" s="29" customFormat="1" ht="20.100000000000001" customHeight="1" x14ac:dyDescent="0.3">
      <c r="A170" s="1296"/>
      <c r="B170" s="125" t="s">
        <v>91</v>
      </c>
      <c r="C170" s="139">
        <f ca="1">C169/C168*100</f>
        <v>15.297921220837468</v>
      </c>
      <c r="D170" s="139">
        <v>0</v>
      </c>
      <c r="E170" s="139">
        <f t="shared" ref="E170:G170" si="27">E169/E168*100</f>
        <v>0</v>
      </c>
      <c r="F170" s="139">
        <f t="shared" si="27"/>
        <v>26.861422981121514</v>
      </c>
      <c r="G170" s="139">
        <f t="shared" si="27"/>
        <v>100</v>
      </c>
      <c r="H170" s="132"/>
      <c r="I170" s="132"/>
      <c r="J170" s="132"/>
      <c r="K170" s="132"/>
      <c r="L170" s="132"/>
      <c r="M170" s="132"/>
      <c r="N170" s="132"/>
      <c r="O170" s="132"/>
      <c r="P170" s="139">
        <v>0</v>
      </c>
      <c r="Q170" s="537"/>
      <c r="R170" s="535"/>
    </row>
    <row r="171" spans="1:18" s="29" customFormat="1" ht="30" customHeight="1" x14ac:dyDescent="0.25">
      <c r="A171" s="1293" t="s">
        <v>142</v>
      </c>
      <c r="B171" s="129" t="s">
        <v>25</v>
      </c>
      <c r="C171" s="130">
        <f>D171+E171+F171+G171</f>
        <v>0</v>
      </c>
      <c r="D171" s="130">
        <f>'РИИиЭ '!D25</f>
        <v>0</v>
      </c>
      <c r="E171" s="130">
        <f>'РИИиЭ '!D26</f>
        <v>0</v>
      </c>
      <c r="F171" s="130">
        <f>'РИИиЭ '!D27</f>
        <v>0</v>
      </c>
      <c r="G171" s="130">
        <v>0</v>
      </c>
      <c r="H171" s="133"/>
      <c r="I171" s="134"/>
      <c r="J171" s="134"/>
      <c r="K171" s="134"/>
      <c r="L171" s="134"/>
      <c r="M171" s="132"/>
      <c r="N171" s="135"/>
      <c r="O171" s="132"/>
      <c r="P171" s="130">
        <v>0</v>
      </c>
      <c r="Q171" s="535"/>
      <c r="R171" s="535"/>
    </row>
    <row r="172" spans="1:18" s="29" customFormat="1" ht="20.100000000000001" customHeight="1" x14ac:dyDescent="0.25">
      <c r="A172" s="1293"/>
      <c r="B172" s="125" t="s">
        <v>90</v>
      </c>
      <c r="C172" s="130">
        <f>D172+E172+F172+G172</f>
        <v>0</v>
      </c>
      <c r="D172" s="130">
        <f>'РИИиЭ '!H25</f>
        <v>0</v>
      </c>
      <c r="E172" s="130">
        <f>'РИИиЭ '!H26</f>
        <v>0</v>
      </c>
      <c r="F172" s="130">
        <f>'РИИиЭ '!H27</f>
        <v>0</v>
      </c>
      <c r="G172" s="130">
        <v>0</v>
      </c>
      <c r="H172" s="133"/>
      <c r="I172" s="134"/>
      <c r="J172" s="134"/>
      <c r="K172" s="134"/>
      <c r="L172" s="134"/>
      <c r="M172" s="132"/>
      <c r="N172" s="135"/>
      <c r="O172" s="132"/>
      <c r="P172" s="130">
        <v>0</v>
      </c>
      <c r="Q172" s="535"/>
      <c r="R172" s="535"/>
    </row>
    <row r="173" spans="1:18" s="29" customFormat="1" ht="20.100000000000001" customHeight="1" x14ac:dyDescent="0.25">
      <c r="A173" s="1293"/>
      <c r="B173" s="125" t="s">
        <v>91</v>
      </c>
      <c r="C173" s="130">
        <v>0</v>
      </c>
      <c r="D173" s="130">
        <v>0</v>
      </c>
      <c r="E173" s="130">
        <v>0</v>
      </c>
      <c r="F173" s="130">
        <v>0</v>
      </c>
      <c r="G173" s="130">
        <v>0</v>
      </c>
      <c r="H173" s="130" t="e">
        <f t="shared" ref="H173:O173" si="28">H172/H171*100</f>
        <v>#DIV/0!</v>
      </c>
      <c r="I173" s="130" t="e">
        <f t="shared" si="28"/>
        <v>#DIV/0!</v>
      </c>
      <c r="J173" s="130" t="e">
        <f t="shared" si="28"/>
        <v>#DIV/0!</v>
      </c>
      <c r="K173" s="130" t="e">
        <f t="shared" si="28"/>
        <v>#DIV/0!</v>
      </c>
      <c r="L173" s="130" t="e">
        <f t="shared" si="28"/>
        <v>#DIV/0!</v>
      </c>
      <c r="M173" s="130" t="e">
        <f t="shared" si="28"/>
        <v>#DIV/0!</v>
      </c>
      <c r="N173" s="130" t="e">
        <f t="shared" si="28"/>
        <v>#DIV/0!</v>
      </c>
      <c r="O173" s="130" t="e">
        <f t="shared" si="28"/>
        <v>#DIV/0!</v>
      </c>
      <c r="P173" s="130">
        <v>0</v>
      </c>
      <c r="Q173" s="535"/>
      <c r="R173" s="535"/>
    </row>
    <row r="174" spans="1:18" s="29" customFormat="1" ht="23.25" customHeight="1" x14ac:dyDescent="0.25">
      <c r="A174" s="1293" t="s">
        <v>143</v>
      </c>
      <c r="B174" s="129" t="s">
        <v>63</v>
      </c>
      <c r="C174" s="130">
        <f>D174+E174+F174+G174</f>
        <v>5127.9799999999996</v>
      </c>
      <c r="D174" s="130">
        <v>0</v>
      </c>
      <c r="E174" s="130">
        <v>0</v>
      </c>
      <c r="F174" s="130">
        <f>'РИИиЭ '!D59</f>
        <v>5127.9799999999996</v>
      </c>
      <c r="G174" s="130">
        <v>0</v>
      </c>
      <c r="H174" s="133"/>
      <c r="I174" s="134"/>
      <c r="J174" s="134"/>
      <c r="K174" s="134"/>
      <c r="L174" s="134"/>
      <c r="M174" s="132"/>
      <c r="N174" s="135"/>
      <c r="O174" s="132"/>
      <c r="P174" s="130">
        <v>0</v>
      </c>
      <c r="Q174" s="535"/>
      <c r="R174" s="535"/>
    </row>
    <row r="175" spans="1:18" s="29" customFormat="1" ht="20.100000000000001" customHeight="1" x14ac:dyDescent="0.25">
      <c r="A175" s="1293"/>
      <c r="B175" s="125" t="s">
        <v>90</v>
      </c>
      <c r="C175" s="130">
        <f>D175+E175+F175+G175</f>
        <v>267.26</v>
      </c>
      <c r="D175" s="130">
        <v>0</v>
      </c>
      <c r="E175" s="130">
        <v>0</v>
      </c>
      <c r="F175" s="130">
        <f>'РИИиЭ '!H59</f>
        <v>267.26</v>
      </c>
      <c r="G175" s="130">
        <v>0</v>
      </c>
      <c r="H175" s="133"/>
      <c r="I175" s="134"/>
      <c r="J175" s="134"/>
      <c r="K175" s="134"/>
      <c r="L175" s="134"/>
      <c r="M175" s="132"/>
      <c r="N175" s="135"/>
      <c r="O175" s="132"/>
      <c r="P175" s="130">
        <v>0</v>
      </c>
      <c r="Q175" s="535"/>
      <c r="R175" s="535"/>
    </row>
    <row r="176" spans="1:18" s="29" customFormat="1" ht="20.100000000000001" customHeight="1" x14ac:dyDescent="0.25">
      <c r="A176" s="1293"/>
      <c r="B176" s="125" t="s">
        <v>91</v>
      </c>
      <c r="C176" s="130">
        <f>C175/C174*100</f>
        <v>5.2117987979672309</v>
      </c>
      <c r="D176" s="130">
        <v>0</v>
      </c>
      <c r="E176" s="130">
        <v>0</v>
      </c>
      <c r="F176" s="130">
        <f t="shared" ref="F176" si="29">F175/F174*100</f>
        <v>5.2117987979672309</v>
      </c>
      <c r="G176" s="130">
        <v>0</v>
      </c>
      <c r="H176" s="133"/>
      <c r="I176" s="134"/>
      <c r="J176" s="134"/>
      <c r="K176" s="134"/>
      <c r="L176" s="134"/>
      <c r="M176" s="132"/>
      <c r="N176" s="135"/>
      <c r="O176" s="132"/>
      <c r="P176" s="130">
        <v>0</v>
      </c>
      <c r="Q176" s="535"/>
      <c r="R176" s="535"/>
    </row>
    <row r="177" spans="1:18" s="29" customFormat="1" ht="38.25" customHeight="1" x14ac:dyDescent="0.25">
      <c r="A177" s="1293" t="s">
        <v>144</v>
      </c>
      <c r="B177" s="128" t="s">
        <v>26</v>
      </c>
      <c r="C177" s="130">
        <f>D177+E177+F177+G177</f>
        <v>57300</v>
      </c>
      <c r="D177" s="130">
        <f>0</f>
        <v>0</v>
      </c>
      <c r="E177" s="130">
        <f>'РИИиЭ '!D69</f>
        <v>52000</v>
      </c>
      <c r="F177" s="130">
        <f>'РИИиЭ '!D70</f>
        <v>5300</v>
      </c>
      <c r="G177" s="130">
        <f>0</f>
        <v>0</v>
      </c>
      <c r="H177" s="133"/>
      <c r="I177" s="134"/>
      <c r="J177" s="134"/>
      <c r="K177" s="134"/>
      <c r="L177" s="134"/>
      <c r="M177" s="132"/>
      <c r="N177" s="135"/>
      <c r="O177" s="132"/>
      <c r="P177" s="130">
        <f>0</f>
        <v>0</v>
      </c>
      <c r="Q177" s="535"/>
      <c r="R177" s="535"/>
    </row>
    <row r="178" spans="1:18" s="29" customFormat="1" ht="20.100000000000001" customHeight="1" x14ac:dyDescent="0.25">
      <c r="A178" s="1293"/>
      <c r="B178" s="125" t="s">
        <v>90</v>
      </c>
      <c r="C178" s="130">
        <f>D178+E178+F178+G178</f>
        <v>0</v>
      </c>
      <c r="D178" s="130">
        <f>0</f>
        <v>0</v>
      </c>
      <c r="E178" s="130">
        <f>'РИИиЭ '!H69</f>
        <v>0</v>
      </c>
      <c r="F178" s="130">
        <f>'РИИиЭ '!H70</f>
        <v>0</v>
      </c>
      <c r="G178" s="130">
        <v>0</v>
      </c>
      <c r="H178" s="133"/>
      <c r="I178" s="134"/>
      <c r="J178" s="134"/>
      <c r="K178" s="134"/>
      <c r="L178" s="134"/>
      <c r="M178" s="132"/>
      <c r="N178" s="135"/>
      <c r="O178" s="132"/>
      <c r="P178" s="130">
        <f>0</f>
        <v>0</v>
      </c>
      <c r="Q178" s="535"/>
      <c r="R178" s="535"/>
    </row>
    <row r="179" spans="1:18" s="29" customFormat="1" ht="20.100000000000001" customHeight="1" x14ac:dyDescent="0.25">
      <c r="A179" s="1293"/>
      <c r="B179" s="125" t="s">
        <v>91</v>
      </c>
      <c r="C179" s="130">
        <f>C178/C177*100</f>
        <v>0</v>
      </c>
      <c r="D179" s="130">
        <v>0</v>
      </c>
      <c r="E179" s="130">
        <v>0</v>
      </c>
      <c r="F179" s="130">
        <f>F178/F177*100</f>
        <v>0</v>
      </c>
      <c r="G179" s="130">
        <v>0</v>
      </c>
      <c r="H179" s="130" t="e">
        <f t="shared" ref="H179:O179" si="30">H178/H177*100</f>
        <v>#DIV/0!</v>
      </c>
      <c r="I179" s="130" t="e">
        <f t="shared" si="30"/>
        <v>#DIV/0!</v>
      </c>
      <c r="J179" s="130" t="e">
        <f t="shared" si="30"/>
        <v>#DIV/0!</v>
      </c>
      <c r="K179" s="130" t="e">
        <f t="shared" si="30"/>
        <v>#DIV/0!</v>
      </c>
      <c r="L179" s="130" t="e">
        <f t="shared" si="30"/>
        <v>#DIV/0!</v>
      </c>
      <c r="M179" s="130" t="e">
        <f t="shared" si="30"/>
        <v>#DIV/0!</v>
      </c>
      <c r="N179" s="130" t="e">
        <f t="shared" si="30"/>
        <v>#DIV/0!</v>
      </c>
      <c r="O179" s="130" t="e">
        <f t="shared" si="30"/>
        <v>#DIV/0!</v>
      </c>
      <c r="P179" s="130">
        <v>0</v>
      </c>
      <c r="Q179" s="535"/>
      <c r="R179" s="535"/>
    </row>
    <row r="180" spans="1:18" s="29" customFormat="1" ht="38.25" customHeight="1" x14ac:dyDescent="0.25">
      <c r="A180" s="1293" t="s">
        <v>145</v>
      </c>
      <c r="B180" s="128" t="s">
        <v>27</v>
      </c>
      <c r="C180" s="130">
        <f>D180+E180+F180+G180+P180</f>
        <v>30616.400000000001</v>
      </c>
      <c r="D180" s="130">
        <f>0</f>
        <v>0</v>
      </c>
      <c r="E180" s="130">
        <f>'РИИиЭ '!D86</f>
        <v>0</v>
      </c>
      <c r="F180" s="130">
        <f>'РИИиЭ '!D87</f>
        <v>29248.9</v>
      </c>
      <c r="G180" s="130">
        <f>'РИИиЭ '!D88</f>
        <v>1367.5</v>
      </c>
      <c r="H180" s="133"/>
      <c r="I180" s="134"/>
      <c r="J180" s="134"/>
      <c r="K180" s="134"/>
      <c r="L180" s="134"/>
      <c r="M180" s="132"/>
      <c r="N180" s="135"/>
      <c r="O180" s="132"/>
      <c r="P180" s="130">
        <v>0</v>
      </c>
      <c r="Q180" s="535"/>
      <c r="R180" s="535"/>
    </row>
    <row r="181" spans="1:18" s="29" customFormat="1" ht="20.100000000000001" customHeight="1" x14ac:dyDescent="0.25">
      <c r="A181" s="1293"/>
      <c r="B181" s="125" t="s">
        <v>90</v>
      </c>
      <c r="C181" s="130">
        <f>D181+E181+F181+G181</f>
        <v>1367.5</v>
      </c>
      <c r="D181" s="130">
        <f>0</f>
        <v>0</v>
      </c>
      <c r="E181" s="130">
        <f>'РИИиЭ '!H86</f>
        <v>0</v>
      </c>
      <c r="F181" s="130">
        <f>'РИИиЭ '!H87</f>
        <v>0</v>
      </c>
      <c r="G181" s="130">
        <f>'РИИиЭ '!H88</f>
        <v>1367.5</v>
      </c>
      <c r="H181" s="133"/>
      <c r="I181" s="134"/>
      <c r="J181" s="134"/>
      <c r="K181" s="134"/>
      <c r="L181" s="134"/>
      <c r="M181" s="132"/>
      <c r="N181" s="135"/>
      <c r="O181" s="132"/>
      <c r="P181" s="130">
        <v>0</v>
      </c>
      <c r="Q181" s="535"/>
      <c r="R181" s="535"/>
    </row>
    <row r="182" spans="1:18" s="29" customFormat="1" ht="20.100000000000001" customHeight="1" x14ac:dyDescent="0.25">
      <c r="A182" s="1293"/>
      <c r="B182" s="125" t="s">
        <v>91</v>
      </c>
      <c r="C182" s="130">
        <f>C181/C180*100</f>
        <v>4.4665604055342891</v>
      </c>
      <c r="D182" s="130">
        <v>0</v>
      </c>
      <c r="E182" s="130">
        <v>0</v>
      </c>
      <c r="F182" s="130">
        <f t="shared" ref="F182:O182" si="31">F181/F180*100</f>
        <v>0</v>
      </c>
      <c r="G182" s="130">
        <f t="shared" si="31"/>
        <v>100</v>
      </c>
      <c r="H182" s="130" t="e">
        <f t="shared" si="31"/>
        <v>#DIV/0!</v>
      </c>
      <c r="I182" s="130" t="e">
        <f t="shared" si="31"/>
        <v>#DIV/0!</v>
      </c>
      <c r="J182" s="130" t="e">
        <f t="shared" si="31"/>
        <v>#DIV/0!</v>
      </c>
      <c r="K182" s="130" t="e">
        <f t="shared" si="31"/>
        <v>#DIV/0!</v>
      </c>
      <c r="L182" s="130" t="e">
        <f t="shared" si="31"/>
        <v>#DIV/0!</v>
      </c>
      <c r="M182" s="130" t="e">
        <f t="shared" si="31"/>
        <v>#DIV/0!</v>
      </c>
      <c r="N182" s="130" t="e">
        <f t="shared" si="31"/>
        <v>#DIV/0!</v>
      </c>
      <c r="O182" s="130" t="e">
        <f t="shared" si="31"/>
        <v>#DIV/0!</v>
      </c>
      <c r="P182" s="130">
        <v>0</v>
      </c>
      <c r="Q182" s="535"/>
      <c r="R182" s="535"/>
    </row>
    <row r="183" spans="1:18" s="29" customFormat="1" ht="21.75" customHeight="1" x14ac:dyDescent="0.25">
      <c r="A183" s="1293" t="s">
        <v>286</v>
      </c>
      <c r="B183" s="128" t="s">
        <v>28</v>
      </c>
      <c r="C183" s="130">
        <f>D183+E183+F183+G183</f>
        <v>20084.52</v>
      </c>
      <c r="D183" s="130">
        <v>0</v>
      </c>
      <c r="E183" s="130">
        <f>'РИИиЭ '!D100</f>
        <v>424</v>
      </c>
      <c r="F183" s="130">
        <f>'РИИиЭ '!D101</f>
        <v>19660.52</v>
      </c>
      <c r="G183" s="130">
        <v>0</v>
      </c>
      <c r="H183" s="133"/>
      <c r="I183" s="134"/>
      <c r="J183" s="134"/>
      <c r="K183" s="134"/>
      <c r="L183" s="134"/>
      <c r="M183" s="132"/>
      <c r="N183" s="135"/>
      <c r="O183" s="132"/>
      <c r="P183" s="130">
        <v>0</v>
      </c>
      <c r="Q183" s="535"/>
      <c r="R183" s="535"/>
    </row>
    <row r="184" spans="1:18" s="29" customFormat="1" ht="20.100000000000001" customHeight="1" x14ac:dyDescent="0.25">
      <c r="A184" s="1293"/>
      <c r="B184" s="125" t="s">
        <v>90</v>
      </c>
      <c r="C184" s="130">
        <f ca="1">D184+E184+F184+G184</f>
        <v>15671.61</v>
      </c>
      <c r="D184" s="130">
        <v>0</v>
      </c>
      <c r="E184" s="130">
        <f ca="1">'РИИиЭ '!H100</f>
        <v>0</v>
      </c>
      <c r="F184" s="130">
        <f>'РИИиЭ '!H101</f>
        <v>15671.61</v>
      </c>
      <c r="G184" s="130">
        <v>0</v>
      </c>
      <c r="H184" s="133"/>
      <c r="I184" s="134"/>
      <c r="J184" s="134"/>
      <c r="K184" s="134"/>
      <c r="L184" s="134"/>
      <c r="M184" s="132"/>
      <c r="N184" s="135"/>
      <c r="O184" s="132"/>
      <c r="P184" s="130">
        <v>0</v>
      </c>
      <c r="Q184" s="535"/>
      <c r="R184" s="535"/>
    </row>
    <row r="185" spans="1:18" s="29" customFormat="1" ht="25.5" customHeight="1" x14ac:dyDescent="0.25">
      <c r="A185" s="1293"/>
      <c r="B185" s="125" t="s">
        <v>91</v>
      </c>
      <c r="C185" s="130">
        <f ca="1">C184/C183*100</f>
        <v>78.028302394082601</v>
      </c>
      <c r="D185" s="130">
        <v>0</v>
      </c>
      <c r="E185" s="130">
        <v>0</v>
      </c>
      <c r="F185" s="130">
        <f t="shared" ref="F185" si="32">F184/F183*100</f>
        <v>79.711065627969148</v>
      </c>
      <c r="G185" s="130">
        <v>0</v>
      </c>
      <c r="H185" s="133"/>
      <c r="I185" s="134"/>
      <c r="J185" s="134"/>
      <c r="K185" s="134"/>
      <c r="L185" s="134"/>
      <c r="M185" s="132"/>
      <c r="N185" s="135"/>
      <c r="O185" s="132"/>
      <c r="P185" s="130">
        <v>0</v>
      </c>
      <c r="Q185" s="535"/>
      <c r="R185" s="535"/>
    </row>
    <row r="186" spans="1:18" s="29" customFormat="1" ht="28.5" customHeight="1" x14ac:dyDescent="0.25">
      <c r="A186" s="1298" t="s">
        <v>146</v>
      </c>
      <c r="B186" s="123" t="s">
        <v>147</v>
      </c>
      <c r="C186" s="139">
        <f>D186+E186+F186+G186</f>
        <v>279342</v>
      </c>
      <c r="D186" s="139">
        <f>D189+D192+D195+D198</f>
        <v>0</v>
      </c>
      <c r="E186" s="139">
        <f t="shared" ref="E186:G187" si="33">E189+E192+E195+E198</f>
        <v>0</v>
      </c>
      <c r="F186" s="139">
        <f t="shared" si="33"/>
        <v>10700</v>
      </c>
      <c r="G186" s="139">
        <f t="shared" si="33"/>
        <v>268642</v>
      </c>
      <c r="H186" s="132" t="e">
        <f>I186+J186+K186+L186</f>
        <v>#REF!</v>
      </c>
      <c r="I186" s="132" t="e">
        <f>I189+I192+I195+#REF!</f>
        <v>#REF!</v>
      </c>
      <c r="J186" s="132" t="e">
        <f>J189+J192+J195+#REF!</f>
        <v>#REF!</v>
      </c>
      <c r="K186" s="132" t="e">
        <f>K189+K192+K195+#REF!</f>
        <v>#REF!</v>
      </c>
      <c r="L186" s="132" t="e">
        <f>L189+L192+L195+#REF!</f>
        <v>#REF!</v>
      </c>
      <c r="M186" s="132" t="e">
        <f>C186-H186</f>
        <v>#REF!</v>
      </c>
      <c r="N186" s="132" t="e">
        <f>F186-K186</f>
        <v>#REF!</v>
      </c>
      <c r="O186" s="132"/>
      <c r="P186" s="139">
        <f t="shared" ref="P186" si="34">P189+P192+P195+P198</f>
        <v>0</v>
      </c>
      <c r="Q186" s="535"/>
      <c r="R186" s="535"/>
    </row>
    <row r="187" spans="1:18" s="29" customFormat="1" ht="20.100000000000001" customHeight="1" x14ac:dyDescent="0.25">
      <c r="A187" s="1298"/>
      <c r="B187" s="125" t="s">
        <v>90</v>
      </c>
      <c r="C187" s="139">
        <f t="shared" ref="C187" si="35">D187+E187+F187+G187</f>
        <v>72988.399999999994</v>
      </c>
      <c r="D187" s="139">
        <f>D190+D193+D196+D199</f>
        <v>0</v>
      </c>
      <c r="E187" s="139">
        <f t="shared" si="33"/>
        <v>0</v>
      </c>
      <c r="F187" s="139">
        <f>F196+F199</f>
        <v>2445.4</v>
      </c>
      <c r="G187" s="139">
        <f t="shared" si="33"/>
        <v>70543</v>
      </c>
      <c r="H187" s="132"/>
      <c r="I187" s="132"/>
      <c r="J187" s="132"/>
      <c r="K187" s="132"/>
      <c r="L187" s="132"/>
      <c r="M187" s="132"/>
      <c r="N187" s="132"/>
      <c r="O187" s="132"/>
      <c r="P187" s="139">
        <f t="shared" ref="P187" si="36">P190+P193+P196+P199</f>
        <v>0</v>
      </c>
      <c r="Q187" s="535"/>
      <c r="R187" s="535"/>
    </row>
    <row r="188" spans="1:18" s="29" customFormat="1" ht="20.100000000000001" customHeight="1" x14ac:dyDescent="0.25">
      <c r="A188" s="1298"/>
      <c r="B188" s="125" t="s">
        <v>91</v>
      </c>
      <c r="C188" s="139">
        <f>C187/C186*100</f>
        <v>26.12868813139449</v>
      </c>
      <c r="D188" s="139">
        <v>0</v>
      </c>
      <c r="E188" s="139">
        <v>0</v>
      </c>
      <c r="F188" s="139">
        <f>F187/F186*100</f>
        <v>22.854205607476636</v>
      </c>
      <c r="G188" s="139">
        <f>G187/G186*100</f>
        <v>26.259110637949391</v>
      </c>
      <c r="H188" s="132"/>
      <c r="I188" s="132"/>
      <c r="J188" s="132"/>
      <c r="K188" s="132"/>
      <c r="L188" s="132"/>
      <c r="M188" s="132"/>
      <c r="N188" s="132"/>
      <c r="O188" s="132"/>
      <c r="P188" s="139">
        <v>0</v>
      </c>
      <c r="Q188" s="535"/>
      <c r="R188" s="535"/>
    </row>
    <row r="189" spans="1:18" s="29" customFormat="1" ht="32.25" customHeight="1" x14ac:dyDescent="0.25">
      <c r="A189" s="1293" t="s">
        <v>148</v>
      </c>
      <c r="B189" s="128" t="s">
        <v>1275</v>
      </c>
      <c r="C189" s="130">
        <v>0</v>
      </c>
      <c r="D189" s="130">
        <v>0</v>
      </c>
      <c r="E189" s="130">
        <v>0</v>
      </c>
      <c r="F189" s="130">
        <v>0</v>
      </c>
      <c r="G189" s="130">
        <v>0</v>
      </c>
      <c r="H189" s="133">
        <f>I189+J189+K189+L189</f>
        <v>7537.2</v>
      </c>
      <c r="I189" s="134">
        <v>0</v>
      </c>
      <c r="J189" s="134">
        <v>0</v>
      </c>
      <c r="K189" s="134">
        <v>7537.2</v>
      </c>
      <c r="L189" s="134">
        <v>0</v>
      </c>
      <c r="M189" s="132">
        <f>C189-H189</f>
        <v>-7537.2</v>
      </c>
      <c r="N189" s="135">
        <f>F189-K189</f>
        <v>-7537.2</v>
      </c>
      <c r="O189" s="132"/>
      <c r="P189" s="130">
        <v>0</v>
      </c>
      <c r="Q189" s="535"/>
      <c r="R189" s="535"/>
    </row>
    <row r="190" spans="1:18" s="29" customFormat="1" ht="20.100000000000001" customHeight="1" x14ac:dyDescent="0.25">
      <c r="A190" s="1293"/>
      <c r="B190" s="125" t="s">
        <v>90</v>
      </c>
      <c r="C190" s="130">
        <v>0</v>
      </c>
      <c r="D190" s="130">
        <v>0</v>
      </c>
      <c r="E190" s="130">
        <v>0</v>
      </c>
      <c r="F190" s="130">
        <v>0</v>
      </c>
      <c r="G190" s="130">
        <v>0</v>
      </c>
      <c r="H190" s="133"/>
      <c r="I190" s="134"/>
      <c r="J190" s="134"/>
      <c r="K190" s="134"/>
      <c r="L190" s="134"/>
      <c r="M190" s="132"/>
      <c r="N190" s="135"/>
      <c r="O190" s="132"/>
      <c r="P190" s="130">
        <v>0</v>
      </c>
      <c r="Q190" s="535"/>
      <c r="R190" s="535"/>
    </row>
    <row r="191" spans="1:18" s="29" customFormat="1" ht="21" customHeight="1" x14ac:dyDescent="0.25">
      <c r="A191" s="1293"/>
      <c r="B191" s="125" t="s">
        <v>91</v>
      </c>
      <c r="C191" s="130">
        <v>0</v>
      </c>
      <c r="D191" s="130">
        <v>0</v>
      </c>
      <c r="E191" s="130">
        <v>0</v>
      </c>
      <c r="F191" s="130">
        <v>0</v>
      </c>
      <c r="G191" s="130">
        <v>0</v>
      </c>
      <c r="H191" s="133"/>
      <c r="I191" s="134"/>
      <c r="J191" s="134"/>
      <c r="K191" s="134"/>
      <c r="L191" s="134"/>
      <c r="M191" s="132"/>
      <c r="N191" s="135"/>
      <c r="O191" s="132"/>
      <c r="P191" s="130">
        <v>0</v>
      </c>
      <c r="Q191" s="535"/>
      <c r="R191" s="535"/>
    </row>
    <row r="192" spans="1:18" s="29" customFormat="1" ht="28.5" customHeight="1" x14ac:dyDescent="0.25">
      <c r="A192" s="1293" t="s">
        <v>149</v>
      </c>
      <c r="B192" s="129" t="s">
        <v>326</v>
      </c>
      <c r="C192" s="130">
        <f>'Предпринимательство '!D35</f>
        <v>0</v>
      </c>
      <c r="D192" s="130">
        <v>0</v>
      </c>
      <c r="E192" s="130">
        <v>0</v>
      </c>
      <c r="F192" s="127">
        <v>0</v>
      </c>
      <c r="G192" s="130">
        <v>0</v>
      </c>
      <c r="H192" s="133">
        <f>I192+J192+K192+L192</f>
        <v>4415.75</v>
      </c>
      <c r="I192" s="134">
        <v>0</v>
      </c>
      <c r="J192" s="134">
        <v>648.77</v>
      </c>
      <c r="K192" s="134">
        <v>3766.98</v>
      </c>
      <c r="L192" s="134">
        <v>0</v>
      </c>
      <c r="M192" s="132">
        <f>C192-H192</f>
        <v>-4415.75</v>
      </c>
      <c r="N192" s="135">
        <f>F192-K192</f>
        <v>-3766.98</v>
      </c>
      <c r="O192" s="132"/>
      <c r="P192" s="130">
        <v>0</v>
      </c>
      <c r="Q192" s="535"/>
      <c r="R192" s="535"/>
    </row>
    <row r="193" spans="1:18" s="29" customFormat="1" ht="20.100000000000001" customHeight="1" x14ac:dyDescent="0.25">
      <c r="A193" s="1293"/>
      <c r="B193" s="125" t="s">
        <v>90</v>
      </c>
      <c r="C193" s="130">
        <v>0</v>
      </c>
      <c r="D193" s="130">
        <v>0</v>
      </c>
      <c r="E193" s="130">
        <v>0</v>
      </c>
      <c r="F193" s="127">
        <v>0</v>
      </c>
      <c r="G193" s="130">
        <v>0</v>
      </c>
      <c r="H193" s="133"/>
      <c r="I193" s="134"/>
      <c r="J193" s="134"/>
      <c r="K193" s="134"/>
      <c r="L193" s="134"/>
      <c r="M193" s="132"/>
      <c r="N193" s="135"/>
      <c r="O193" s="132"/>
      <c r="P193" s="130">
        <v>0</v>
      </c>
      <c r="Q193" s="535"/>
      <c r="R193" s="535"/>
    </row>
    <row r="194" spans="1:18" s="29" customFormat="1" ht="20.100000000000001" customHeight="1" x14ac:dyDescent="0.25">
      <c r="A194" s="1293"/>
      <c r="B194" s="125" t="s">
        <v>91</v>
      </c>
      <c r="C194" s="130">
        <v>0</v>
      </c>
      <c r="D194" s="130">
        <v>0</v>
      </c>
      <c r="E194" s="130">
        <v>0</v>
      </c>
      <c r="F194" s="130">
        <v>0</v>
      </c>
      <c r="G194" s="130">
        <v>0</v>
      </c>
      <c r="H194" s="133"/>
      <c r="I194" s="134"/>
      <c r="J194" s="134"/>
      <c r="K194" s="134"/>
      <c r="L194" s="134"/>
      <c r="M194" s="132"/>
      <c r="N194" s="135"/>
      <c r="O194" s="132"/>
      <c r="P194" s="130">
        <v>0</v>
      </c>
      <c r="Q194" s="535"/>
      <c r="R194" s="535"/>
    </row>
    <row r="195" spans="1:18" s="29" customFormat="1" ht="31.5" customHeight="1" x14ac:dyDescent="0.25">
      <c r="A195" s="1293" t="s">
        <v>150</v>
      </c>
      <c r="B195" s="128" t="s">
        <v>1274</v>
      </c>
      <c r="C195" s="130">
        <f>'Предпринимательство '!D46</f>
        <v>5600</v>
      </c>
      <c r="D195" s="127">
        <v>0</v>
      </c>
      <c r="E195" s="127">
        <v>0</v>
      </c>
      <c r="F195" s="127">
        <f>'Предпринимательство '!D46</f>
        <v>5600</v>
      </c>
      <c r="G195" s="127">
        <v>0</v>
      </c>
      <c r="H195" s="133">
        <v>0</v>
      </c>
      <c r="I195" s="134">
        <v>0</v>
      </c>
      <c r="J195" s="134">
        <v>0</v>
      </c>
      <c r="K195" s="134">
        <v>0</v>
      </c>
      <c r="L195" s="134">
        <v>0</v>
      </c>
      <c r="M195" s="132">
        <f>C195-H195</f>
        <v>5600</v>
      </c>
      <c r="N195" s="135">
        <f>F195-K195</f>
        <v>5600</v>
      </c>
      <c r="O195" s="132"/>
      <c r="P195" s="127">
        <v>0</v>
      </c>
      <c r="Q195" s="535"/>
      <c r="R195" s="535"/>
    </row>
    <row r="196" spans="1:18" s="29" customFormat="1" ht="20.100000000000001" customHeight="1" x14ac:dyDescent="0.25">
      <c r="A196" s="1293"/>
      <c r="B196" s="125" t="s">
        <v>90</v>
      </c>
      <c r="C196" s="130">
        <v>0</v>
      </c>
      <c r="D196" s="127">
        <v>0</v>
      </c>
      <c r="E196" s="127">
        <v>0</v>
      </c>
      <c r="F196" s="127">
        <v>0</v>
      </c>
      <c r="G196" s="127">
        <v>0</v>
      </c>
      <c r="H196" s="133"/>
      <c r="I196" s="134"/>
      <c r="J196" s="134"/>
      <c r="K196" s="134"/>
      <c r="L196" s="134"/>
      <c r="M196" s="132"/>
      <c r="N196" s="135"/>
      <c r="O196" s="132"/>
      <c r="P196" s="127">
        <v>0</v>
      </c>
      <c r="Q196" s="535"/>
      <c r="R196" s="535"/>
    </row>
    <row r="197" spans="1:18" s="29" customFormat="1" ht="19.5" customHeight="1" x14ac:dyDescent="0.25">
      <c r="A197" s="1293"/>
      <c r="B197" s="125" t="s">
        <v>91</v>
      </c>
      <c r="C197" s="130">
        <f>C196/C195*100</f>
        <v>0</v>
      </c>
      <c r="D197" s="130">
        <v>0</v>
      </c>
      <c r="E197" s="130">
        <v>0</v>
      </c>
      <c r="F197" s="130">
        <f t="shared" ref="F197" si="37">F196/F195*100</f>
        <v>0</v>
      </c>
      <c r="G197" s="130">
        <v>0</v>
      </c>
      <c r="H197" s="133"/>
      <c r="I197" s="134"/>
      <c r="J197" s="134"/>
      <c r="K197" s="134"/>
      <c r="L197" s="134"/>
      <c r="M197" s="132"/>
      <c r="N197" s="135"/>
      <c r="O197" s="132"/>
      <c r="P197" s="130">
        <v>0</v>
      </c>
      <c r="Q197" s="535"/>
      <c r="R197" s="535"/>
    </row>
    <row r="198" spans="1:18" s="29" customFormat="1" ht="45" customHeight="1" x14ac:dyDescent="0.25">
      <c r="A198" s="1293" t="s">
        <v>151</v>
      </c>
      <c r="B198" s="129" t="s">
        <v>1324</v>
      </c>
      <c r="C198" s="130">
        <f>'Предпринимательство '!D72</f>
        <v>273742</v>
      </c>
      <c r="D198" s="127">
        <v>0</v>
      </c>
      <c r="E198" s="127">
        <v>0</v>
      </c>
      <c r="F198" s="127">
        <f>'Предпринимательство '!D73</f>
        <v>5100</v>
      </c>
      <c r="G198" s="127">
        <f>'Предпринимательство '!D74</f>
        <v>268642</v>
      </c>
      <c r="H198" s="133"/>
      <c r="I198" s="134"/>
      <c r="J198" s="134"/>
      <c r="K198" s="134"/>
      <c r="L198" s="134"/>
      <c r="M198" s="132"/>
      <c r="N198" s="135"/>
      <c r="O198" s="132"/>
      <c r="P198" s="130">
        <v>0</v>
      </c>
      <c r="Q198" s="535"/>
      <c r="R198" s="535"/>
    </row>
    <row r="199" spans="1:18" s="29" customFormat="1" ht="20.100000000000001" customHeight="1" x14ac:dyDescent="0.25">
      <c r="A199" s="1293"/>
      <c r="B199" s="125" t="s">
        <v>90</v>
      </c>
      <c r="C199" s="130">
        <f>'Предпринимательство '!E72</f>
        <v>72988.399999999994</v>
      </c>
      <c r="D199" s="127">
        <v>0</v>
      </c>
      <c r="E199" s="127">
        <v>0</v>
      </c>
      <c r="F199" s="127">
        <f>'Предпринимательство '!E73</f>
        <v>2445.4</v>
      </c>
      <c r="G199" s="127">
        <f>'Предпринимательство '!E74</f>
        <v>70543</v>
      </c>
      <c r="H199" s="133"/>
      <c r="I199" s="134"/>
      <c r="J199" s="134"/>
      <c r="K199" s="134"/>
      <c r="L199" s="134"/>
      <c r="M199" s="132"/>
      <c r="N199" s="135"/>
      <c r="O199" s="132"/>
      <c r="P199" s="130">
        <v>0</v>
      </c>
      <c r="Q199" s="535"/>
      <c r="R199" s="535"/>
    </row>
    <row r="200" spans="1:18" s="29" customFormat="1" ht="20.100000000000001" customHeight="1" x14ac:dyDescent="0.25">
      <c r="A200" s="1293"/>
      <c r="B200" s="125" t="s">
        <v>91</v>
      </c>
      <c r="C200" s="130">
        <f>C199/C198*100</f>
        <v>26.663208422529237</v>
      </c>
      <c r="D200" s="130">
        <v>0</v>
      </c>
      <c r="E200" s="130">
        <v>0</v>
      </c>
      <c r="F200" s="130">
        <f>F199/F198*100</f>
        <v>47.949019607843141</v>
      </c>
      <c r="G200" s="130">
        <f>G199/G198*100</f>
        <v>26.259110637949391</v>
      </c>
      <c r="H200" s="133"/>
      <c r="I200" s="134"/>
      <c r="J200" s="134"/>
      <c r="K200" s="134"/>
      <c r="L200" s="134"/>
      <c r="M200" s="132"/>
      <c r="N200" s="135"/>
      <c r="O200" s="132"/>
      <c r="P200" s="130">
        <v>0</v>
      </c>
      <c r="Q200" s="535"/>
      <c r="R200" s="535"/>
    </row>
    <row r="201" spans="1:18" s="29" customFormat="1" ht="31.5" customHeight="1" x14ac:dyDescent="0.3">
      <c r="A201" s="1298" t="s">
        <v>152</v>
      </c>
      <c r="B201" s="123" t="s">
        <v>153</v>
      </c>
      <c r="C201" s="139">
        <f>'Упр.имущ.и фин.  '!D58</f>
        <v>1771568.5</v>
      </c>
      <c r="D201" s="139">
        <f>D204+D207+D210+D213</f>
        <v>0</v>
      </c>
      <c r="E201" s="139">
        <f>E204+E207+E210+E213</f>
        <v>15326</v>
      </c>
      <c r="F201" s="139">
        <f t="shared" ref="E201:G202" si="38">F204+F207+F210+F213</f>
        <v>1756242.5</v>
      </c>
      <c r="G201" s="139">
        <f t="shared" si="38"/>
        <v>0</v>
      </c>
      <c r="H201" s="132" t="e">
        <f>I201+J201+K201+L201</f>
        <v>#REF!</v>
      </c>
      <c r="I201" s="132" t="e">
        <f>I204+I207+I210+I213+#REF!</f>
        <v>#REF!</v>
      </c>
      <c r="J201" s="132" t="e">
        <f>J204+J207+J210+J213+#REF!</f>
        <v>#REF!</v>
      </c>
      <c r="K201" s="132" t="e">
        <f>K204+K207+K210+K213+#REF!</f>
        <v>#REF!</v>
      </c>
      <c r="L201" s="132" t="e">
        <f>L204+L207+L210+L213+#REF!</f>
        <v>#REF!</v>
      </c>
      <c r="M201" s="132" t="e">
        <f>C201-H201</f>
        <v>#REF!</v>
      </c>
      <c r="N201" s="132" t="e">
        <f>F201-K201</f>
        <v>#REF!</v>
      </c>
      <c r="O201" s="132"/>
      <c r="P201" s="139">
        <f t="shared" ref="P201" si="39">P204+P207+P210+P213</f>
        <v>0</v>
      </c>
      <c r="Q201" s="537"/>
      <c r="R201" s="535"/>
    </row>
    <row r="202" spans="1:18" s="29" customFormat="1" ht="20.100000000000001" customHeight="1" x14ac:dyDescent="0.3">
      <c r="A202" s="1298"/>
      <c r="B202" s="125" t="s">
        <v>90</v>
      </c>
      <c r="C202" s="139">
        <f>D202+E202+F202+G202</f>
        <v>1252794.8999999999</v>
      </c>
      <c r="D202" s="139">
        <f>D205+D208+D211+D214</f>
        <v>0</v>
      </c>
      <c r="E202" s="139">
        <f t="shared" si="38"/>
        <v>9419.5</v>
      </c>
      <c r="F202" s="139">
        <f t="shared" si="38"/>
        <v>1243375.3999999999</v>
      </c>
      <c r="G202" s="139">
        <f t="shared" si="38"/>
        <v>0</v>
      </c>
      <c r="H202" s="132"/>
      <c r="I202" s="132"/>
      <c r="J202" s="132"/>
      <c r="K202" s="132"/>
      <c r="L202" s="132"/>
      <c r="M202" s="132"/>
      <c r="N202" s="132"/>
      <c r="O202" s="132"/>
      <c r="P202" s="139">
        <f t="shared" ref="P202" si="40">P205+P208+P211+P214</f>
        <v>0</v>
      </c>
      <c r="Q202" s="537"/>
      <c r="R202" s="535"/>
    </row>
    <row r="203" spans="1:18" s="29" customFormat="1" ht="20.100000000000001" customHeight="1" x14ac:dyDescent="0.3">
      <c r="A203" s="1298"/>
      <c r="B203" s="125" t="s">
        <v>91</v>
      </c>
      <c r="C203" s="139">
        <f>C202/C201*100</f>
        <v>70.716706692402795</v>
      </c>
      <c r="D203" s="139">
        <v>0</v>
      </c>
      <c r="E203" s="139">
        <f>E202/E201*100</f>
        <v>61.46091609030406</v>
      </c>
      <c r="F203" s="139">
        <f>F202/F201*100</f>
        <v>70.797478138696661</v>
      </c>
      <c r="G203" s="139">
        <v>0</v>
      </c>
      <c r="H203" s="132"/>
      <c r="I203" s="132"/>
      <c r="J203" s="132"/>
      <c r="K203" s="132"/>
      <c r="L203" s="132"/>
      <c r="M203" s="132"/>
      <c r="N203" s="132"/>
      <c r="O203" s="132"/>
      <c r="P203" s="139">
        <v>0</v>
      </c>
      <c r="Q203" s="537"/>
      <c r="R203" s="535"/>
    </row>
    <row r="204" spans="1:18" s="29" customFormat="1" ht="27.75" customHeight="1" x14ac:dyDescent="0.25">
      <c r="A204" s="1293" t="s">
        <v>154</v>
      </c>
      <c r="B204" s="128" t="s">
        <v>1325</v>
      </c>
      <c r="C204" s="130">
        <f>'Упр.имущ.и фин.  '!D21</f>
        <v>429332.80000000005</v>
      </c>
      <c r="D204" s="130">
        <v>0</v>
      </c>
      <c r="E204" s="130">
        <f>'Упр.имущ.и фин.  '!D22</f>
        <v>15326</v>
      </c>
      <c r="F204" s="130">
        <f>'Упр.имущ.и фин.  '!D23</f>
        <v>414006.80000000005</v>
      </c>
      <c r="G204" s="130">
        <v>0</v>
      </c>
      <c r="H204" s="132">
        <f>I204+J204+K204+L204</f>
        <v>779.15</v>
      </c>
      <c r="I204" s="134">
        <v>0</v>
      </c>
      <c r="J204" s="134">
        <v>0</v>
      </c>
      <c r="K204" s="134">
        <v>779.15</v>
      </c>
      <c r="L204" s="134">
        <v>0</v>
      </c>
      <c r="M204" s="132">
        <f>C204-H204</f>
        <v>428553.65</v>
      </c>
      <c r="N204" s="135">
        <f>F204-K204</f>
        <v>413227.65</v>
      </c>
      <c r="O204" s="132"/>
      <c r="P204" s="130">
        <v>0</v>
      </c>
      <c r="Q204" s="535"/>
      <c r="R204" s="535"/>
    </row>
    <row r="205" spans="1:18" s="29" customFormat="1" ht="20.100000000000001" customHeight="1" x14ac:dyDescent="0.25">
      <c r="A205" s="1293"/>
      <c r="B205" s="125" t="s">
        <v>90</v>
      </c>
      <c r="C205" s="130">
        <f>'Упр.имущ.и фин.  '!E21</f>
        <v>335147.19999999995</v>
      </c>
      <c r="D205" s="130">
        <v>0</v>
      </c>
      <c r="E205" s="130">
        <f>'Упр.имущ.и фин.  '!E22</f>
        <v>9419.5</v>
      </c>
      <c r="F205" s="130">
        <f>'Упр.имущ.и фин.  '!E23</f>
        <v>325727.69999999995</v>
      </c>
      <c r="G205" s="130">
        <v>0</v>
      </c>
      <c r="H205" s="132"/>
      <c r="I205" s="134"/>
      <c r="J205" s="134"/>
      <c r="K205" s="134"/>
      <c r="L205" s="134"/>
      <c r="M205" s="132"/>
      <c r="N205" s="135"/>
      <c r="O205" s="132"/>
      <c r="P205" s="130">
        <v>0</v>
      </c>
      <c r="Q205" s="535"/>
      <c r="R205" s="535"/>
    </row>
    <row r="206" spans="1:18" s="29" customFormat="1" ht="20.100000000000001" customHeight="1" x14ac:dyDescent="0.25">
      <c r="A206" s="1293"/>
      <c r="B206" s="125" t="s">
        <v>91</v>
      </c>
      <c r="C206" s="130">
        <f>C205/C204*100</f>
        <v>78.062332996686933</v>
      </c>
      <c r="D206" s="130">
        <v>0</v>
      </c>
      <c r="E206" s="130">
        <f>E205/E204*100</f>
        <v>61.46091609030406</v>
      </c>
      <c r="F206" s="130">
        <f>F205/F204*100</f>
        <v>78.676896128276127</v>
      </c>
      <c r="G206" s="130">
        <v>0</v>
      </c>
      <c r="H206" s="132"/>
      <c r="I206" s="134"/>
      <c r="J206" s="134"/>
      <c r="K206" s="134"/>
      <c r="L206" s="134"/>
      <c r="M206" s="132"/>
      <c r="N206" s="135"/>
      <c r="O206" s="132"/>
      <c r="P206" s="130">
        <v>0</v>
      </c>
      <c r="Q206" s="535"/>
      <c r="R206" s="535"/>
    </row>
    <row r="207" spans="1:18" s="29" customFormat="1" ht="39" customHeight="1" x14ac:dyDescent="0.25">
      <c r="A207" s="1293" t="s">
        <v>155</v>
      </c>
      <c r="B207" s="128" t="s">
        <v>1326</v>
      </c>
      <c r="C207" s="130">
        <f>'Упр.имущ.и фин.  '!D27</f>
        <v>250</v>
      </c>
      <c r="D207" s="130">
        <v>0</v>
      </c>
      <c r="E207" s="130">
        <v>0</v>
      </c>
      <c r="F207" s="130">
        <f>'Упр.имущ.и фин.  '!D27</f>
        <v>250</v>
      </c>
      <c r="G207" s="130">
        <v>0</v>
      </c>
      <c r="H207" s="132">
        <f>I207+J207+K207+L207</f>
        <v>133821.4</v>
      </c>
      <c r="I207" s="134">
        <v>0</v>
      </c>
      <c r="J207" s="134">
        <v>0</v>
      </c>
      <c r="K207" s="134">
        <v>133821.4</v>
      </c>
      <c r="L207" s="134">
        <v>0</v>
      </c>
      <c r="M207" s="132">
        <f>C207-H207</f>
        <v>-133571.4</v>
      </c>
      <c r="N207" s="135">
        <f>F207-K207</f>
        <v>-133571.4</v>
      </c>
      <c r="O207" s="132"/>
      <c r="P207" s="130">
        <v>0</v>
      </c>
      <c r="Q207" s="535"/>
      <c r="R207" s="535"/>
    </row>
    <row r="208" spans="1:18" s="29" customFormat="1" ht="20.100000000000001" customHeight="1" x14ac:dyDescent="0.25">
      <c r="A208" s="1293"/>
      <c r="B208" s="125" t="s">
        <v>90</v>
      </c>
      <c r="C208" s="130">
        <f>'Упр.имущ.и фин.  '!E27</f>
        <v>57.6</v>
      </c>
      <c r="D208" s="130">
        <v>0</v>
      </c>
      <c r="E208" s="130">
        <v>0</v>
      </c>
      <c r="F208" s="130">
        <f>'Упр.имущ.и фин.  '!E27</f>
        <v>57.6</v>
      </c>
      <c r="G208" s="130">
        <v>0</v>
      </c>
      <c r="H208" s="132"/>
      <c r="I208" s="134"/>
      <c r="J208" s="134"/>
      <c r="K208" s="134"/>
      <c r="L208" s="134"/>
      <c r="M208" s="132"/>
      <c r="N208" s="135"/>
      <c r="O208" s="132"/>
      <c r="P208" s="130">
        <v>0</v>
      </c>
      <c r="Q208" s="535"/>
      <c r="R208" s="535"/>
    </row>
    <row r="209" spans="1:18" s="29" customFormat="1" ht="20.100000000000001" customHeight="1" x14ac:dyDescent="0.25">
      <c r="A209" s="1293"/>
      <c r="B209" s="125" t="s">
        <v>91</v>
      </c>
      <c r="C209" s="130">
        <f>C208/C207*100</f>
        <v>23.04</v>
      </c>
      <c r="D209" s="130">
        <v>0</v>
      </c>
      <c r="E209" s="130">
        <v>0</v>
      </c>
      <c r="F209" s="130">
        <f>F208/F207*100</f>
        <v>23.04</v>
      </c>
      <c r="G209" s="130">
        <v>0</v>
      </c>
      <c r="H209" s="132"/>
      <c r="I209" s="134"/>
      <c r="J209" s="134"/>
      <c r="K209" s="134"/>
      <c r="L209" s="134"/>
      <c r="M209" s="132"/>
      <c r="N209" s="135"/>
      <c r="O209" s="132"/>
      <c r="P209" s="130">
        <v>0</v>
      </c>
      <c r="Q209" s="535"/>
      <c r="R209" s="535"/>
    </row>
    <row r="210" spans="1:18" s="29" customFormat="1" ht="30.75" customHeight="1" x14ac:dyDescent="0.25">
      <c r="A210" s="1293" t="s">
        <v>156</v>
      </c>
      <c r="B210" s="128" t="s">
        <v>1327</v>
      </c>
      <c r="C210" s="130">
        <f>'Упр.имущ.и фин.  '!D36</f>
        <v>52725</v>
      </c>
      <c r="D210" s="130">
        <v>0</v>
      </c>
      <c r="E210" s="130">
        <v>0</v>
      </c>
      <c r="F210" s="130">
        <f>'Упр.имущ.и фин.  '!D36</f>
        <v>52725</v>
      </c>
      <c r="G210" s="130">
        <v>0</v>
      </c>
      <c r="H210" s="132">
        <f>I210+J210+K210+L210</f>
        <v>4519</v>
      </c>
      <c r="I210" s="134">
        <v>0</v>
      </c>
      <c r="J210" s="134">
        <v>3469</v>
      </c>
      <c r="K210" s="134">
        <v>1050</v>
      </c>
      <c r="L210" s="134">
        <v>0</v>
      </c>
      <c r="M210" s="132">
        <f>C210-H210</f>
        <v>48206</v>
      </c>
      <c r="N210" s="135">
        <f>F210-K210</f>
        <v>51675</v>
      </c>
      <c r="O210" s="132"/>
      <c r="P210" s="130">
        <v>0</v>
      </c>
      <c r="Q210" s="535"/>
      <c r="R210" s="535"/>
    </row>
    <row r="211" spans="1:18" s="29" customFormat="1" ht="20.100000000000001" customHeight="1" x14ac:dyDescent="0.25">
      <c r="A211" s="1293"/>
      <c r="B211" s="125" t="s">
        <v>90</v>
      </c>
      <c r="C211" s="130">
        <v>0</v>
      </c>
      <c r="D211" s="130">
        <v>0</v>
      </c>
      <c r="E211" s="130">
        <v>0</v>
      </c>
      <c r="F211" s="130">
        <v>0</v>
      </c>
      <c r="G211" s="130">
        <v>0</v>
      </c>
      <c r="H211" s="132"/>
      <c r="I211" s="134"/>
      <c r="J211" s="134"/>
      <c r="K211" s="134"/>
      <c r="L211" s="134"/>
      <c r="M211" s="132"/>
      <c r="N211" s="135"/>
      <c r="O211" s="132"/>
      <c r="P211" s="130">
        <v>0</v>
      </c>
      <c r="Q211" s="535"/>
      <c r="R211" s="535"/>
    </row>
    <row r="212" spans="1:18" s="29" customFormat="1" ht="26.25" customHeight="1" x14ac:dyDescent="0.25">
      <c r="A212" s="1293"/>
      <c r="B212" s="125" t="s">
        <v>91</v>
      </c>
      <c r="C212" s="130">
        <f>C211/C210*100</f>
        <v>0</v>
      </c>
      <c r="D212" s="130">
        <v>0</v>
      </c>
      <c r="E212" s="130">
        <v>0</v>
      </c>
      <c r="F212" s="130">
        <f>F211/F210*100</f>
        <v>0</v>
      </c>
      <c r="G212" s="130">
        <v>0</v>
      </c>
      <c r="H212" s="132"/>
      <c r="I212" s="134"/>
      <c r="J212" s="134"/>
      <c r="K212" s="134"/>
      <c r="L212" s="134"/>
      <c r="M212" s="132"/>
      <c r="N212" s="135"/>
      <c r="O212" s="132"/>
      <c r="P212" s="130">
        <v>0</v>
      </c>
      <c r="Q212" s="535"/>
      <c r="R212" s="535"/>
    </row>
    <row r="213" spans="1:18" s="29" customFormat="1" ht="30" customHeight="1" x14ac:dyDescent="0.25">
      <c r="A213" s="1293" t="s">
        <v>157</v>
      </c>
      <c r="B213" s="129" t="s">
        <v>242</v>
      </c>
      <c r="C213" s="130">
        <f>'Упр.имущ.и фин.  '!D56</f>
        <v>1289260.7</v>
      </c>
      <c r="D213" s="130">
        <v>0</v>
      </c>
      <c r="E213" s="130">
        <v>0</v>
      </c>
      <c r="F213" s="130">
        <f>'Упр.имущ.и фин.  '!D57</f>
        <v>1289260.7</v>
      </c>
      <c r="G213" s="130">
        <v>0</v>
      </c>
      <c r="H213" s="132">
        <f>I213+J213+K213+L213</f>
        <v>179795.4</v>
      </c>
      <c r="I213" s="134">
        <v>0</v>
      </c>
      <c r="J213" s="134">
        <v>0</v>
      </c>
      <c r="K213" s="134">
        <v>179795.4</v>
      </c>
      <c r="L213" s="134">
        <v>0</v>
      </c>
      <c r="M213" s="132">
        <f>C213-H213</f>
        <v>1109465.3</v>
      </c>
      <c r="N213" s="135">
        <f>F213-K213</f>
        <v>1109465.3</v>
      </c>
      <c r="O213" s="132"/>
      <c r="P213" s="130">
        <v>0</v>
      </c>
      <c r="Q213" s="535"/>
      <c r="R213" s="535"/>
    </row>
    <row r="214" spans="1:18" s="29" customFormat="1" ht="20.100000000000001" customHeight="1" x14ac:dyDescent="0.25">
      <c r="A214" s="1293"/>
      <c r="B214" s="125" t="s">
        <v>90</v>
      </c>
      <c r="C214" s="130">
        <f>'Упр.имущ.и фин.  '!E56</f>
        <v>917590.1</v>
      </c>
      <c r="D214" s="130">
        <v>0</v>
      </c>
      <c r="E214" s="130">
        <f>'[4]Упр.имущ.и фин.'!H52</f>
        <v>0</v>
      </c>
      <c r="F214" s="130">
        <f>'Упр.имущ.и фин.  '!E57</f>
        <v>917590.1</v>
      </c>
      <c r="G214" s="130">
        <v>0</v>
      </c>
      <c r="H214" s="132"/>
      <c r="I214" s="134"/>
      <c r="J214" s="134"/>
      <c r="K214" s="134"/>
      <c r="L214" s="134"/>
      <c r="M214" s="132"/>
      <c r="N214" s="135"/>
      <c r="O214" s="132"/>
      <c r="P214" s="130">
        <v>0</v>
      </c>
      <c r="Q214" s="535"/>
      <c r="R214" s="535"/>
    </row>
    <row r="215" spans="1:18" s="29" customFormat="1" ht="20.100000000000001" customHeight="1" x14ac:dyDescent="0.25">
      <c r="A215" s="1293"/>
      <c r="B215" s="125" t="s">
        <v>91</v>
      </c>
      <c r="C215" s="130">
        <f>C214/C213*100</f>
        <v>71.171804119989076</v>
      </c>
      <c r="D215" s="130">
        <v>0</v>
      </c>
      <c r="E215" s="130">
        <v>0</v>
      </c>
      <c r="F215" s="130">
        <f>F214/F213*100</f>
        <v>71.171804119989076</v>
      </c>
      <c r="G215" s="130">
        <v>0</v>
      </c>
      <c r="H215" s="132"/>
      <c r="I215" s="134"/>
      <c r="J215" s="134"/>
      <c r="K215" s="134"/>
      <c r="L215" s="134"/>
      <c r="M215" s="132"/>
      <c r="N215" s="135"/>
      <c r="O215" s="132"/>
      <c r="P215" s="130">
        <v>0</v>
      </c>
      <c r="Q215" s="535"/>
      <c r="R215" s="535"/>
    </row>
    <row r="216" spans="1:18" ht="45" customHeight="1" x14ac:dyDescent="0.3">
      <c r="A216" s="1294" t="s">
        <v>158</v>
      </c>
      <c r="B216" s="527" t="s">
        <v>159</v>
      </c>
      <c r="C216" s="124">
        <f>D216+E216+F216+G216</f>
        <v>197368.19999999998</v>
      </c>
      <c r="D216" s="136">
        <f>D219+D222+D225+D228+D231+D234</f>
        <v>2544</v>
      </c>
      <c r="E216" s="136">
        <f t="shared" ref="E216:G216" si="41">E219+E222+E225+E228+E231+E234</f>
        <v>7947.9</v>
      </c>
      <c r="F216" s="136">
        <f t="shared" si="41"/>
        <v>186876.3</v>
      </c>
      <c r="G216" s="136">
        <f t="shared" si="41"/>
        <v>0</v>
      </c>
      <c r="H216" s="1273">
        <f>I216+J216+K216+L216</f>
        <v>64551.1</v>
      </c>
      <c r="I216" s="1273">
        <v>0</v>
      </c>
      <c r="J216" s="1273">
        <v>0</v>
      </c>
      <c r="K216" s="1273">
        <f>'[2]молодое поколение (3)'!$F$59</f>
        <v>64551.1</v>
      </c>
      <c r="L216" s="1273">
        <v>0</v>
      </c>
      <c r="M216" s="1273">
        <f>C216-H216</f>
        <v>132817.09999999998</v>
      </c>
      <c r="N216" s="1273">
        <f>F216-K216</f>
        <v>122325.19999999998</v>
      </c>
      <c r="O216" s="1274"/>
      <c r="P216" s="136">
        <f t="shared" ref="P216" si="42">P219+P222+P225+P228+P231+P234</f>
        <v>0</v>
      </c>
      <c r="Q216" s="537"/>
      <c r="R216" s="118"/>
    </row>
    <row r="217" spans="1:18" ht="20.100000000000001" customHeight="1" x14ac:dyDescent="0.3">
      <c r="A217" s="1294"/>
      <c r="B217" s="137" t="s">
        <v>90</v>
      </c>
      <c r="C217" s="124">
        <f t="shared" ref="C217:C232" si="43">D217+E217+F217+G217</f>
        <v>131605.9</v>
      </c>
      <c r="D217" s="136">
        <f>D220+D223+D226+D229+D232+D236</f>
        <v>1098.5</v>
      </c>
      <c r="E217" s="136">
        <f t="shared" ref="E217:G217" si="44">E220+E223+E226+E229+E232+E236</f>
        <v>928.1</v>
      </c>
      <c r="F217" s="136">
        <f t="shared" si="44"/>
        <v>129579.29999999999</v>
      </c>
      <c r="G217" s="136">
        <f t="shared" si="44"/>
        <v>0</v>
      </c>
      <c r="H217" s="1273"/>
      <c r="I217" s="1273"/>
      <c r="J217" s="1273"/>
      <c r="K217" s="1273"/>
      <c r="L217" s="1273"/>
      <c r="M217" s="1273"/>
      <c r="N217" s="1273"/>
      <c r="O217" s="1274"/>
      <c r="P217" s="136">
        <f t="shared" ref="P217" si="45">P220+P223+P226+P229+P232+P236</f>
        <v>0</v>
      </c>
      <c r="Q217" s="537"/>
      <c r="R217" s="118"/>
    </row>
    <row r="218" spans="1:18" ht="20.100000000000001" customHeight="1" x14ac:dyDescent="0.3">
      <c r="A218" s="1294"/>
      <c r="B218" s="137" t="s">
        <v>91</v>
      </c>
      <c r="C218" s="124">
        <f>C217/C216*100</f>
        <v>66.680397348711693</v>
      </c>
      <c r="D218" s="124">
        <f>D217/D216*100</f>
        <v>43.18003144654088</v>
      </c>
      <c r="E218" s="124">
        <f t="shared" ref="E218:F218" si="46">E217/E216*100</f>
        <v>11.677298405868218</v>
      </c>
      <c r="F218" s="124">
        <f t="shared" si="46"/>
        <v>69.339611282971674</v>
      </c>
      <c r="G218" s="124">
        <v>0</v>
      </c>
      <c r="H218" s="1273"/>
      <c r="I218" s="1273"/>
      <c r="J218" s="1273"/>
      <c r="K218" s="1273"/>
      <c r="L218" s="1273"/>
      <c r="M218" s="1273"/>
      <c r="N218" s="1273"/>
      <c r="O218" s="1274"/>
      <c r="P218" s="124">
        <v>0</v>
      </c>
      <c r="Q218" s="537"/>
      <c r="R218" s="118"/>
    </row>
    <row r="219" spans="1:18" ht="61.5" customHeight="1" x14ac:dyDescent="0.3">
      <c r="A219" s="1293" t="s">
        <v>160</v>
      </c>
      <c r="B219" s="128" t="s">
        <v>853</v>
      </c>
      <c r="C219" s="127">
        <f t="shared" si="43"/>
        <v>112722</v>
      </c>
      <c r="D219" s="130">
        <v>0</v>
      </c>
      <c r="E219" s="130">
        <v>0</v>
      </c>
      <c r="F219" s="130">
        <f>Разв.инст.гражд.общ.!D25</f>
        <v>112722</v>
      </c>
      <c r="G219" s="130">
        <v>0</v>
      </c>
      <c r="H219" s="132"/>
      <c r="I219" s="132"/>
      <c r="J219" s="132"/>
      <c r="K219" s="132"/>
      <c r="L219" s="132"/>
      <c r="M219" s="132"/>
      <c r="N219" s="132"/>
      <c r="O219" s="146"/>
      <c r="P219" s="130">
        <v>0</v>
      </c>
      <c r="Q219" s="537"/>
      <c r="R219" s="118"/>
    </row>
    <row r="220" spans="1:18" ht="20.100000000000001" customHeight="1" x14ac:dyDescent="0.3">
      <c r="A220" s="1293"/>
      <c r="B220" s="125" t="s">
        <v>90</v>
      </c>
      <c r="C220" s="127">
        <f t="shared" si="43"/>
        <v>80588.099999999991</v>
      </c>
      <c r="D220" s="130">
        <v>0</v>
      </c>
      <c r="E220" s="130">
        <v>0</v>
      </c>
      <c r="F220" s="130">
        <f>Разв.инст.гражд.общ.!E25</f>
        <v>80588.099999999991</v>
      </c>
      <c r="G220" s="130">
        <v>0</v>
      </c>
      <c r="H220" s="132"/>
      <c r="I220" s="132"/>
      <c r="J220" s="132"/>
      <c r="K220" s="132"/>
      <c r="L220" s="132"/>
      <c r="M220" s="132"/>
      <c r="N220" s="132"/>
      <c r="O220" s="146"/>
      <c r="P220" s="130">
        <v>0</v>
      </c>
      <c r="Q220" s="537"/>
      <c r="R220" s="118"/>
    </row>
    <row r="221" spans="1:18" ht="20.100000000000001" customHeight="1" x14ac:dyDescent="0.3">
      <c r="A221" s="1293"/>
      <c r="B221" s="125" t="s">
        <v>91</v>
      </c>
      <c r="C221" s="127">
        <f>C220/C219*100</f>
        <v>71.492787565870003</v>
      </c>
      <c r="D221" s="127">
        <v>0</v>
      </c>
      <c r="E221" s="127">
        <v>0</v>
      </c>
      <c r="F221" s="127">
        <f t="shared" ref="F221:O221" si="47">F220/F219*100</f>
        <v>71.492787565870003</v>
      </c>
      <c r="G221" s="127">
        <v>0</v>
      </c>
      <c r="H221" s="145" t="e">
        <f t="shared" si="47"/>
        <v>#DIV/0!</v>
      </c>
      <c r="I221" s="145" t="e">
        <f t="shared" si="47"/>
        <v>#DIV/0!</v>
      </c>
      <c r="J221" s="145" t="e">
        <f t="shared" si="47"/>
        <v>#DIV/0!</v>
      </c>
      <c r="K221" s="145" t="e">
        <f t="shared" si="47"/>
        <v>#DIV/0!</v>
      </c>
      <c r="L221" s="145" t="e">
        <f t="shared" si="47"/>
        <v>#DIV/0!</v>
      </c>
      <c r="M221" s="145" t="e">
        <f t="shared" si="47"/>
        <v>#DIV/0!</v>
      </c>
      <c r="N221" s="145" t="e">
        <f t="shared" si="47"/>
        <v>#DIV/0!</v>
      </c>
      <c r="O221" s="145" t="e">
        <f t="shared" si="47"/>
        <v>#DIV/0!</v>
      </c>
      <c r="P221" s="127">
        <v>0</v>
      </c>
      <c r="Q221" s="537"/>
      <c r="R221" s="118"/>
    </row>
    <row r="222" spans="1:18" ht="43.5" customHeight="1" x14ac:dyDescent="0.3">
      <c r="A222" s="1293" t="s">
        <v>161</v>
      </c>
      <c r="B222" s="129" t="s">
        <v>1147</v>
      </c>
      <c r="C222" s="127">
        <f>D222+E222+F222+G222</f>
        <v>19407.900000000001</v>
      </c>
      <c r="D222" s="127">
        <v>0</v>
      </c>
      <c r="E222" s="127">
        <f>Разв.инст.гражд.общ.!D34</f>
        <v>7947.9</v>
      </c>
      <c r="F222" s="127">
        <f>Разв.инст.гражд.общ.!D35</f>
        <v>11460</v>
      </c>
      <c r="G222" s="127">
        <v>0</v>
      </c>
      <c r="H222" s="145"/>
      <c r="I222" s="145"/>
      <c r="J222" s="145"/>
      <c r="K222" s="145"/>
      <c r="L222" s="145"/>
      <c r="M222" s="145"/>
      <c r="N222" s="145"/>
      <c r="O222" s="145"/>
      <c r="P222" s="127">
        <v>0</v>
      </c>
      <c r="Q222" s="537"/>
      <c r="R222" s="118"/>
    </row>
    <row r="223" spans="1:18" ht="20.100000000000001" customHeight="1" x14ac:dyDescent="0.3">
      <c r="A223" s="1293"/>
      <c r="B223" s="125" t="s">
        <v>90</v>
      </c>
      <c r="C223" s="127">
        <f>D223+E223+F223+G223</f>
        <v>1427.9</v>
      </c>
      <c r="D223" s="127">
        <v>0</v>
      </c>
      <c r="E223" s="127">
        <f>Разв.инст.гражд.общ.!E34</f>
        <v>928.1</v>
      </c>
      <c r="F223" s="127">
        <f>Разв.инст.гражд.общ.!E35</f>
        <v>499.8</v>
      </c>
      <c r="G223" s="127">
        <v>0</v>
      </c>
      <c r="H223" s="145"/>
      <c r="I223" s="145"/>
      <c r="J223" s="145"/>
      <c r="K223" s="145"/>
      <c r="L223" s="145"/>
      <c r="M223" s="145"/>
      <c r="N223" s="145"/>
      <c r="O223" s="145"/>
      <c r="P223" s="127">
        <v>0</v>
      </c>
      <c r="Q223" s="537"/>
      <c r="R223" s="118"/>
    </row>
    <row r="224" spans="1:18" ht="20.100000000000001" customHeight="1" x14ac:dyDescent="0.3">
      <c r="A224" s="1293"/>
      <c r="B224" s="125" t="s">
        <v>91</v>
      </c>
      <c r="C224" s="127">
        <f>C223/C222*100</f>
        <v>7.3573132590336918</v>
      </c>
      <c r="D224" s="127">
        <v>0</v>
      </c>
      <c r="E224" s="127">
        <f>E223/E222*100</f>
        <v>11.677298405868218</v>
      </c>
      <c r="F224" s="127">
        <f>F223/F222*100</f>
        <v>4.3612565445026181</v>
      </c>
      <c r="G224" s="127">
        <v>0</v>
      </c>
      <c r="H224" s="145"/>
      <c r="I224" s="145"/>
      <c r="J224" s="145"/>
      <c r="K224" s="145"/>
      <c r="L224" s="145"/>
      <c r="M224" s="145"/>
      <c r="N224" s="145"/>
      <c r="O224" s="145"/>
      <c r="P224" s="127">
        <v>0</v>
      </c>
      <c r="Q224" s="537"/>
      <c r="R224" s="118"/>
    </row>
    <row r="225" spans="1:18" ht="23.25" customHeight="1" x14ac:dyDescent="0.3">
      <c r="A225" s="1293" t="s">
        <v>162</v>
      </c>
      <c r="B225" s="128" t="s">
        <v>855</v>
      </c>
      <c r="C225" s="127">
        <f t="shared" si="43"/>
        <v>62694.3</v>
      </c>
      <c r="D225" s="130">
        <v>0</v>
      </c>
      <c r="E225" s="130">
        <v>0</v>
      </c>
      <c r="F225" s="130">
        <f>Разв.инст.гражд.общ.!D72</f>
        <v>62694.3</v>
      </c>
      <c r="G225" s="130">
        <v>0</v>
      </c>
      <c r="H225" s="132"/>
      <c r="I225" s="132"/>
      <c r="J225" s="132"/>
      <c r="K225" s="132"/>
      <c r="L225" s="132"/>
      <c r="M225" s="132"/>
      <c r="N225" s="132"/>
      <c r="O225" s="146"/>
      <c r="P225" s="130">
        <v>0</v>
      </c>
      <c r="Q225" s="537"/>
      <c r="R225" s="118"/>
    </row>
    <row r="226" spans="1:18" ht="20.100000000000001" customHeight="1" x14ac:dyDescent="0.3">
      <c r="A226" s="1293"/>
      <c r="B226" s="125" t="s">
        <v>90</v>
      </c>
      <c r="C226" s="127">
        <f t="shared" si="43"/>
        <v>48491.4</v>
      </c>
      <c r="D226" s="130">
        <v>0</v>
      </c>
      <c r="E226" s="130">
        <v>0</v>
      </c>
      <c r="F226" s="130">
        <f>Разв.инст.гражд.общ.!E72</f>
        <v>48491.4</v>
      </c>
      <c r="G226" s="130">
        <v>0</v>
      </c>
      <c r="H226" s="132"/>
      <c r="I226" s="132"/>
      <c r="J226" s="132"/>
      <c r="K226" s="132"/>
      <c r="L226" s="132"/>
      <c r="M226" s="132"/>
      <c r="N226" s="132"/>
      <c r="O226" s="146"/>
      <c r="P226" s="130">
        <v>0</v>
      </c>
      <c r="Q226" s="537"/>
      <c r="R226" s="118"/>
    </row>
    <row r="227" spans="1:18" ht="20.100000000000001" customHeight="1" x14ac:dyDescent="0.3">
      <c r="A227" s="1293"/>
      <c r="B227" s="125" t="s">
        <v>91</v>
      </c>
      <c r="C227" s="127">
        <f>C226/C225*100</f>
        <v>77.345787416080896</v>
      </c>
      <c r="D227" s="127">
        <v>0</v>
      </c>
      <c r="E227" s="127">
        <v>0</v>
      </c>
      <c r="F227" s="127">
        <f>F226/F225*100</f>
        <v>77.345787416080896</v>
      </c>
      <c r="G227" s="127">
        <v>0</v>
      </c>
      <c r="H227" s="132"/>
      <c r="I227" s="132"/>
      <c r="J227" s="132"/>
      <c r="K227" s="132"/>
      <c r="L227" s="132"/>
      <c r="M227" s="132"/>
      <c r="N227" s="132"/>
      <c r="O227" s="146"/>
      <c r="P227" s="127">
        <v>0</v>
      </c>
      <c r="Q227" s="537"/>
      <c r="R227" s="118"/>
    </row>
    <row r="228" spans="1:18" ht="20.100000000000001" customHeight="1" x14ac:dyDescent="0.3">
      <c r="A228" s="1293" t="s">
        <v>163</v>
      </c>
      <c r="B228" s="128" t="s">
        <v>242</v>
      </c>
      <c r="C228" s="127">
        <f t="shared" si="43"/>
        <v>2544</v>
      </c>
      <c r="D228" s="130">
        <f>Разв.инст.гражд.общ.!D78</f>
        <v>2544</v>
      </c>
      <c r="E228" s="130">
        <v>0</v>
      </c>
      <c r="F228" s="130">
        <v>0</v>
      </c>
      <c r="G228" s="130">
        <v>0</v>
      </c>
      <c r="H228" s="132"/>
      <c r="I228" s="132"/>
      <c r="J228" s="132"/>
      <c r="K228" s="132"/>
      <c r="L228" s="132"/>
      <c r="M228" s="132"/>
      <c r="N228" s="132"/>
      <c r="O228" s="146"/>
      <c r="P228" s="130">
        <v>0</v>
      </c>
      <c r="Q228" s="537"/>
      <c r="R228" s="118"/>
    </row>
    <row r="229" spans="1:18" ht="20.100000000000001" customHeight="1" x14ac:dyDescent="0.3">
      <c r="A229" s="1293"/>
      <c r="B229" s="125" t="s">
        <v>90</v>
      </c>
      <c r="C229" s="127">
        <f t="shared" si="43"/>
        <v>1098.5</v>
      </c>
      <c r="D229" s="130">
        <f>Разв.инст.гражд.общ.!E78</f>
        <v>1098.5</v>
      </c>
      <c r="E229" s="130">
        <v>0</v>
      </c>
      <c r="F229" s="130">
        <v>0</v>
      </c>
      <c r="G229" s="130">
        <v>0</v>
      </c>
      <c r="H229" s="132"/>
      <c r="I229" s="132"/>
      <c r="J229" s="132"/>
      <c r="K229" s="132"/>
      <c r="L229" s="132"/>
      <c r="M229" s="132"/>
      <c r="N229" s="132"/>
      <c r="O229" s="146"/>
      <c r="P229" s="130">
        <v>0</v>
      </c>
      <c r="Q229" s="537"/>
      <c r="R229" s="118"/>
    </row>
    <row r="230" spans="1:18" ht="20.100000000000001" customHeight="1" x14ac:dyDescent="0.3">
      <c r="A230" s="1293"/>
      <c r="B230" s="125" t="s">
        <v>91</v>
      </c>
      <c r="C230" s="127">
        <f>C229/C228*100</f>
        <v>43.18003144654088</v>
      </c>
      <c r="D230" s="127">
        <f>D229/D228*100</f>
        <v>43.18003144654088</v>
      </c>
      <c r="E230" s="127">
        <v>0</v>
      </c>
      <c r="F230" s="127">
        <v>0</v>
      </c>
      <c r="G230" s="127">
        <v>0</v>
      </c>
      <c r="H230" s="132"/>
      <c r="I230" s="132"/>
      <c r="J230" s="132"/>
      <c r="K230" s="132"/>
      <c r="L230" s="132"/>
      <c r="M230" s="132"/>
      <c r="N230" s="132"/>
      <c r="O230" s="146"/>
      <c r="P230" s="127">
        <v>0</v>
      </c>
      <c r="Q230" s="537"/>
      <c r="R230" s="118"/>
    </row>
    <row r="231" spans="1:18" ht="20.100000000000001" customHeight="1" x14ac:dyDescent="0.3">
      <c r="A231" s="1293" t="s">
        <v>509</v>
      </c>
      <c r="B231" s="128" t="s">
        <v>859</v>
      </c>
      <c r="C231" s="127">
        <f t="shared" si="43"/>
        <v>0</v>
      </c>
      <c r="D231" s="130">
        <v>0</v>
      </c>
      <c r="E231" s="130">
        <v>0</v>
      </c>
      <c r="F231" s="130">
        <f>Разв.инст.гражд.общ.!D82</f>
        <v>0</v>
      </c>
      <c r="G231" s="130">
        <v>0</v>
      </c>
      <c r="H231" s="132"/>
      <c r="I231" s="132"/>
      <c r="J231" s="132"/>
      <c r="K231" s="132"/>
      <c r="L231" s="132"/>
      <c r="M231" s="132"/>
      <c r="N231" s="132"/>
      <c r="O231" s="146"/>
      <c r="P231" s="130">
        <v>0</v>
      </c>
      <c r="Q231" s="537"/>
      <c r="R231" s="118"/>
    </row>
    <row r="232" spans="1:18" ht="20.100000000000001" customHeight="1" x14ac:dyDescent="0.3">
      <c r="A232" s="1293"/>
      <c r="B232" s="125" t="s">
        <v>90</v>
      </c>
      <c r="C232" s="127">
        <f t="shared" si="43"/>
        <v>0</v>
      </c>
      <c r="D232" s="130">
        <v>0</v>
      </c>
      <c r="E232" s="130">
        <v>0</v>
      </c>
      <c r="F232" s="130">
        <f>Разв.инст.гражд.общ.!E82</f>
        <v>0</v>
      </c>
      <c r="G232" s="130">
        <v>0</v>
      </c>
      <c r="H232" s="132"/>
      <c r="I232" s="132"/>
      <c r="J232" s="132"/>
      <c r="K232" s="132"/>
      <c r="L232" s="132"/>
      <c r="M232" s="132"/>
      <c r="N232" s="132"/>
      <c r="O232" s="146"/>
      <c r="P232" s="130">
        <v>0</v>
      </c>
      <c r="Q232" s="537"/>
      <c r="R232" s="118"/>
    </row>
    <row r="233" spans="1:18" ht="20.100000000000001" customHeight="1" x14ac:dyDescent="0.3">
      <c r="A233" s="1293"/>
      <c r="B233" s="125" t="s">
        <v>91</v>
      </c>
      <c r="C233" s="127">
        <v>0</v>
      </c>
      <c r="D233" s="127">
        <v>0</v>
      </c>
      <c r="E233" s="127">
        <v>0</v>
      </c>
      <c r="F233" s="127">
        <f>Разв.инст.гражд.общ.!I82</f>
        <v>0</v>
      </c>
      <c r="G233" s="127">
        <v>0</v>
      </c>
      <c r="H233" s="132"/>
      <c r="I233" s="132"/>
      <c r="J233" s="132"/>
      <c r="K233" s="132"/>
      <c r="L233" s="132"/>
      <c r="M233" s="132"/>
      <c r="N233" s="132"/>
      <c r="O233" s="146"/>
      <c r="P233" s="127">
        <v>0</v>
      </c>
      <c r="Q233" s="537"/>
      <c r="R233" s="118"/>
    </row>
    <row r="234" spans="1:18" ht="36.75" customHeight="1" x14ac:dyDescent="0.3">
      <c r="A234" s="1293" t="s">
        <v>625</v>
      </c>
      <c r="B234" s="126" t="s">
        <v>648</v>
      </c>
      <c r="C234" s="127">
        <f>D234+E234+F234+G234</f>
        <v>0</v>
      </c>
      <c r="D234" s="127">
        <f>Разв.инст.гражд.общ.!D93</f>
        <v>0</v>
      </c>
      <c r="E234" s="127">
        <f>Разв.инст.гражд.общ.!D94</f>
        <v>0</v>
      </c>
      <c r="F234" s="127">
        <f>Разв.инст.гражд.общ.!D95</f>
        <v>0</v>
      </c>
      <c r="G234" s="127">
        <f>0</f>
        <v>0</v>
      </c>
      <c r="H234" s="132"/>
      <c r="I234" s="132"/>
      <c r="J234" s="132"/>
      <c r="K234" s="132"/>
      <c r="L234" s="132"/>
      <c r="M234" s="132"/>
      <c r="N234" s="132"/>
      <c r="O234" s="146"/>
      <c r="P234" s="127">
        <f>0</f>
        <v>0</v>
      </c>
      <c r="Q234" s="537"/>
      <c r="R234" s="118"/>
    </row>
    <row r="235" spans="1:18" ht="29.25" customHeight="1" x14ac:dyDescent="0.3">
      <c r="A235" s="1293"/>
      <c r="B235" s="125" t="s">
        <v>90</v>
      </c>
      <c r="C235" s="127">
        <f>D235+E235+F235+G235</f>
        <v>0</v>
      </c>
      <c r="D235" s="127">
        <f>Разв.инст.гражд.общ.!E93</f>
        <v>0</v>
      </c>
      <c r="E235" s="127">
        <f>Разв.инст.гражд.общ.!E94</f>
        <v>0</v>
      </c>
      <c r="F235" s="127">
        <f>Разв.инст.гражд.общ.!E95</f>
        <v>0</v>
      </c>
      <c r="G235" s="127">
        <f>0</f>
        <v>0</v>
      </c>
      <c r="H235" s="132"/>
      <c r="I235" s="132"/>
      <c r="J235" s="132"/>
      <c r="K235" s="132"/>
      <c r="L235" s="132"/>
      <c r="M235" s="132"/>
      <c r="N235" s="132"/>
      <c r="O235" s="146"/>
      <c r="P235" s="127">
        <f>0</f>
        <v>0</v>
      </c>
      <c r="Q235" s="537"/>
      <c r="R235" s="118"/>
    </row>
    <row r="236" spans="1:18" ht="37.5" customHeight="1" x14ac:dyDescent="0.3">
      <c r="A236" s="1293"/>
      <c r="B236" s="125" t="s">
        <v>91</v>
      </c>
      <c r="C236" s="127">
        <f>C235-C234</f>
        <v>0</v>
      </c>
      <c r="D236" s="127">
        <f t="shared" ref="D236:G236" si="48">D235-D234</f>
        <v>0</v>
      </c>
      <c r="E236" s="127">
        <f t="shared" si="48"/>
        <v>0</v>
      </c>
      <c r="F236" s="127">
        <f t="shared" si="48"/>
        <v>0</v>
      </c>
      <c r="G236" s="127">
        <f t="shared" si="48"/>
        <v>0</v>
      </c>
      <c r="H236" s="132"/>
      <c r="I236" s="132"/>
      <c r="J236" s="132"/>
      <c r="K236" s="132"/>
      <c r="L236" s="132"/>
      <c r="M236" s="132"/>
      <c r="N236" s="132"/>
      <c r="O236" s="146"/>
      <c r="P236" s="127">
        <f t="shared" ref="P236" si="49">P235-P234</f>
        <v>0</v>
      </c>
      <c r="Q236" s="537"/>
      <c r="R236" s="118"/>
    </row>
    <row r="237" spans="1:18" ht="30" customHeight="1" x14ac:dyDescent="0.3">
      <c r="A237" s="1294" t="s">
        <v>164</v>
      </c>
      <c r="B237" s="143" t="s">
        <v>165</v>
      </c>
      <c r="C237" s="136">
        <f>D237+E237+F237+G237</f>
        <v>1133716.8999999999</v>
      </c>
      <c r="D237" s="136">
        <f>D240+D243</f>
        <v>0</v>
      </c>
      <c r="E237" s="136">
        <f t="shared" ref="E237:O237" si="50">E240+E243</f>
        <v>109442</v>
      </c>
      <c r="F237" s="136">
        <f>F240+F243+F246</f>
        <v>1022974.9</v>
      </c>
      <c r="G237" s="136">
        <f t="shared" si="50"/>
        <v>1300</v>
      </c>
      <c r="H237" s="136">
        <f t="shared" si="50"/>
        <v>0</v>
      </c>
      <c r="I237" s="136">
        <f t="shared" si="50"/>
        <v>0</v>
      </c>
      <c r="J237" s="136">
        <f t="shared" si="50"/>
        <v>0</v>
      </c>
      <c r="K237" s="136">
        <f t="shared" si="50"/>
        <v>0</v>
      </c>
      <c r="L237" s="136">
        <f t="shared" si="50"/>
        <v>0</v>
      </c>
      <c r="M237" s="136">
        <f t="shared" si="50"/>
        <v>0</v>
      </c>
      <c r="N237" s="136">
        <f t="shared" si="50"/>
        <v>0</v>
      </c>
      <c r="O237" s="136">
        <f t="shared" si="50"/>
        <v>0</v>
      </c>
      <c r="P237" s="136">
        <f t="shared" ref="P237" si="51">P240+P243</f>
        <v>0</v>
      </c>
      <c r="Q237" s="537"/>
      <c r="R237" s="118"/>
    </row>
    <row r="238" spans="1:18" ht="20.100000000000001" customHeight="1" x14ac:dyDescent="0.3">
      <c r="A238" s="1294"/>
      <c r="B238" s="137" t="s">
        <v>90</v>
      </c>
      <c r="C238" s="136">
        <f>D238+E238+F238+G238</f>
        <v>688601.60000000009</v>
      </c>
      <c r="D238" s="136">
        <f>D241+D244</f>
        <v>0</v>
      </c>
      <c r="E238" s="136">
        <f t="shared" ref="E238:G238" si="52">E241+E244</f>
        <v>70900.2</v>
      </c>
      <c r="F238" s="136">
        <f>F241+F244+F247</f>
        <v>617701.40000000014</v>
      </c>
      <c r="G238" s="136">
        <f t="shared" si="52"/>
        <v>0</v>
      </c>
      <c r="H238" s="1275"/>
      <c r="I238" s="1276"/>
      <c r="J238" s="1276"/>
      <c r="K238" s="1276"/>
      <c r="L238" s="1276"/>
      <c r="M238" s="1273"/>
      <c r="N238" s="1277"/>
      <c r="O238" s="1274"/>
      <c r="P238" s="136">
        <f t="shared" ref="P238" si="53">P241+P244</f>
        <v>0</v>
      </c>
      <c r="Q238" s="537"/>
      <c r="R238" s="118"/>
    </row>
    <row r="239" spans="1:18" ht="20.100000000000001" customHeight="1" x14ac:dyDescent="0.3">
      <c r="A239" s="1294"/>
      <c r="B239" s="137" t="s">
        <v>91</v>
      </c>
      <c r="C239" s="136">
        <f>C238/C237*100</f>
        <v>60.738408327511053</v>
      </c>
      <c r="D239" s="136">
        <v>0</v>
      </c>
      <c r="E239" s="136">
        <f>E238/E237*100</f>
        <v>64.783355567332464</v>
      </c>
      <c r="F239" s="136">
        <f>F238/F237*100</f>
        <v>60.382850058197924</v>
      </c>
      <c r="G239" s="136">
        <f>G238/G237*100</f>
        <v>0</v>
      </c>
      <c r="H239" s="1275"/>
      <c r="I239" s="1276"/>
      <c r="J239" s="1276"/>
      <c r="K239" s="1276"/>
      <c r="L239" s="1276"/>
      <c r="M239" s="1273"/>
      <c r="N239" s="1277"/>
      <c r="O239" s="1274"/>
      <c r="P239" s="136">
        <v>0</v>
      </c>
      <c r="Q239" s="537"/>
      <c r="R239" s="118"/>
    </row>
    <row r="240" spans="1:18" ht="24.75" customHeight="1" x14ac:dyDescent="0.3">
      <c r="A240" s="1288" t="s">
        <v>166</v>
      </c>
      <c r="B240" s="112" t="s">
        <v>33</v>
      </c>
      <c r="C240" s="138">
        <f>D240+E240+F240+G240+P240</f>
        <v>60127.9</v>
      </c>
      <c r="D240" s="138">
        <v>0</v>
      </c>
      <c r="E240" s="138">
        <f>'ДТК '!D17</f>
        <v>6941</v>
      </c>
      <c r="F240" s="138">
        <f>'ДТК '!D18</f>
        <v>53186.9</v>
      </c>
      <c r="G240" s="138">
        <v>0</v>
      </c>
      <c r="H240" s="1275"/>
      <c r="I240" s="1276"/>
      <c r="J240" s="1276"/>
      <c r="K240" s="1276"/>
      <c r="L240" s="1276"/>
      <c r="M240" s="1273"/>
      <c r="N240" s="1277"/>
      <c r="O240" s="1274"/>
      <c r="P240" s="138">
        <f>0</f>
        <v>0</v>
      </c>
      <c r="Q240" s="119"/>
      <c r="R240" s="118"/>
    </row>
    <row r="241" spans="1:18" ht="20.100000000000001" customHeight="1" x14ac:dyDescent="0.3">
      <c r="A241" s="1288"/>
      <c r="B241" s="137" t="s">
        <v>90</v>
      </c>
      <c r="C241" s="138">
        <f>D241+E241+F241+G241+P241</f>
        <v>41752.600000000006</v>
      </c>
      <c r="D241" s="138">
        <v>0</v>
      </c>
      <c r="E241" s="138">
        <f>'ДТК '!H17</f>
        <v>4878.8</v>
      </c>
      <c r="F241" s="138">
        <f>'ДТК '!H18</f>
        <v>36873.800000000003</v>
      </c>
      <c r="G241" s="138">
        <v>0</v>
      </c>
      <c r="H241" s="1275"/>
      <c r="I241" s="1276"/>
      <c r="J241" s="1276"/>
      <c r="K241" s="1276"/>
      <c r="L241" s="1276"/>
      <c r="M241" s="1273"/>
      <c r="N241" s="1277"/>
      <c r="O241" s="1274"/>
      <c r="P241" s="138">
        <f>0</f>
        <v>0</v>
      </c>
      <c r="Q241" s="119"/>
      <c r="R241" s="118"/>
    </row>
    <row r="242" spans="1:18" ht="20.100000000000001" customHeight="1" x14ac:dyDescent="0.3">
      <c r="A242" s="1288"/>
      <c r="B242" s="137" t="s">
        <v>91</v>
      </c>
      <c r="C242" s="138">
        <f>C241/C240*100</f>
        <v>69.439644491159697</v>
      </c>
      <c r="D242" s="138">
        <v>0</v>
      </c>
      <c r="E242" s="138">
        <f t="shared" ref="E242:O242" si="54">E241/E240*100</f>
        <v>70.289583633482209</v>
      </c>
      <c r="F242" s="138">
        <f t="shared" si="54"/>
        <v>69.328725682451889</v>
      </c>
      <c r="G242" s="138">
        <v>0</v>
      </c>
      <c r="H242" s="138" t="e">
        <f t="shared" si="54"/>
        <v>#DIV/0!</v>
      </c>
      <c r="I242" s="138" t="e">
        <f t="shared" si="54"/>
        <v>#DIV/0!</v>
      </c>
      <c r="J242" s="138" t="e">
        <f t="shared" si="54"/>
        <v>#DIV/0!</v>
      </c>
      <c r="K242" s="138" t="e">
        <f t="shared" si="54"/>
        <v>#DIV/0!</v>
      </c>
      <c r="L242" s="138" t="e">
        <f t="shared" si="54"/>
        <v>#DIV/0!</v>
      </c>
      <c r="M242" s="138" t="e">
        <f t="shared" si="54"/>
        <v>#DIV/0!</v>
      </c>
      <c r="N242" s="138" t="e">
        <f t="shared" si="54"/>
        <v>#DIV/0!</v>
      </c>
      <c r="O242" s="138" t="e">
        <f t="shared" si="54"/>
        <v>#DIV/0!</v>
      </c>
      <c r="P242" s="138">
        <v>0</v>
      </c>
      <c r="Q242" s="119"/>
      <c r="R242" s="118"/>
    </row>
    <row r="243" spans="1:18" ht="26.25" customHeight="1" x14ac:dyDescent="0.3">
      <c r="A243" s="1288" t="s">
        <v>167</v>
      </c>
      <c r="B243" s="112" t="s">
        <v>38</v>
      </c>
      <c r="C243" s="138">
        <f>D243+E243+F243+G243+P243</f>
        <v>1048178.5</v>
      </c>
      <c r="D243" s="138">
        <v>0</v>
      </c>
      <c r="E243" s="138">
        <f>'ДТК '!D89</f>
        <v>102501</v>
      </c>
      <c r="F243" s="138">
        <f>'ДТК '!D90</f>
        <v>944377.5</v>
      </c>
      <c r="G243" s="138">
        <f>'ДТК '!D91</f>
        <v>1300</v>
      </c>
      <c r="H243" s="1275"/>
      <c r="I243" s="1276"/>
      <c r="J243" s="1276"/>
      <c r="K243" s="1276"/>
      <c r="L243" s="1276"/>
      <c r="M243" s="1273"/>
      <c r="N243" s="1277"/>
      <c r="O243" s="1274"/>
      <c r="P243" s="138">
        <f>0</f>
        <v>0</v>
      </c>
      <c r="Q243" s="119"/>
      <c r="R243" s="118"/>
    </row>
    <row r="244" spans="1:18" ht="19.5" customHeight="1" x14ac:dyDescent="0.3">
      <c r="A244" s="1288"/>
      <c r="B244" s="137" t="s">
        <v>90</v>
      </c>
      <c r="C244" s="138">
        <f>D244+E244+F244+G244+P244</f>
        <v>636172.20000000007</v>
      </c>
      <c r="D244" s="138">
        <v>0</v>
      </c>
      <c r="E244" s="138">
        <f>'ДТК '!H89</f>
        <v>66021.399999999994</v>
      </c>
      <c r="F244" s="138">
        <f>'ДТК '!H90</f>
        <v>570150.80000000005</v>
      </c>
      <c r="G244" s="138">
        <f>'ДТК '!H91</f>
        <v>0</v>
      </c>
      <c r="H244" s="1275"/>
      <c r="I244" s="1276"/>
      <c r="J244" s="1276"/>
      <c r="K244" s="1276"/>
      <c r="L244" s="1276"/>
      <c r="M244" s="1273"/>
      <c r="N244" s="1277"/>
      <c r="O244" s="1274"/>
      <c r="P244" s="138">
        <f>0</f>
        <v>0</v>
      </c>
      <c r="Q244" s="119"/>
      <c r="R244" s="118"/>
    </row>
    <row r="245" spans="1:18" ht="19.5" customHeight="1" x14ac:dyDescent="0.3">
      <c r="A245" s="1288"/>
      <c r="B245" s="137" t="s">
        <v>91</v>
      </c>
      <c r="C245" s="138">
        <f>C244/C243*100</f>
        <v>60.693116678123062</v>
      </c>
      <c r="D245" s="138">
        <f>0</f>
        <v>0</v>
      </c>
      <c r="E245" s="138">
        <f>E244/E243*100</f>
        <v>64.410493556160418</v>
      </c>
      <c r="F245" s="138">
        <f t="shared" ref="F245" si="55">F244/F243*100</f>
        <v>60.373187628887813</v>
      </c>
      <c r="G245" s="138">
        <v>0</v>
      </c>
      <c r="H245" s="138" t="e">
        <f t="shared" ref="H245:O245" si="56">H244/H243*100</f>
        <v>#DIV/0!</v>
      </c>
      <c r="I245" s="138" t="e">
        <f t="shared" si="56"/>
        <v>#DIV/0!</v>
      </c>
      <c r="J245" s="138" t="e">
        <f t="shared" si="56"/>
        <v>#DIV/0!</v>
      </c>
      <c r="K245" s="138" t="e">
        <f t="shared" si="56"/>
        <v>#DIV/0!</v>
      </c>
      <c r="L245" s="138" t="e">
        <f t="shared" si="56"/>
        <v>#DIV/0!</v>
      </c>
      <c r="M245" s="138" t="e">
        <f t="shared" si="56"/>
        <v>#DIV/0!</v>
      </c>
      <c r="N245" s="138" t="e">
        <f t="shared" si="56"/>
        <v>#DIV/0!</v>
      </c>
      <c r="O245" s="138" t="e">
        <f t="shared" si="56"/>
        <v>#DIV/0!</v>
      </c>
      <c r="P245" s="138">
        <v>0</v>
      </c>
      <c r="Q245" s="119"/>
      <c r="R245" s="118"/>
    </row>
    <row r="246" spans="1:18" ht="19.5" customHeight="1" x14ac:dyDescent="0.3">
      <c r="A246" s="1288" t="s">
        <v>1471</v>
      </c>
      <c r="B246" s="111" t="s">
        <v>242</v>
      </c>
      <c r="C246" s="138">
        <v>25410.5</v>
      </c>
      <c r="D246" s="138">
        <f>0</f>
        <v>0</v>
      </c>
      <c r="E246" s="138">
        <v>0</v>
      </c>
      <c r="F246" s="138">
        <v>25410.5</v>
      </c>
      <c r="G246" s="138">
        <v>0</v>
      </c>
      <c r="H246" s="138" t="e">
        <f t="shared" ref="H246:O246" si="57">H245/H244*100</f>
        <v>#DIV/0!</v>
      </c>
      <c r="I246" s="138" t="e">
        <f t="shared" si="57"/>
        <v>#DIV/0!</v>
      </c>
      <c r="J246" s="138" t="e">
        <f t="shared" si="57"/>
        <v>#DIV/0!</v>
      </c>
      <c r="K246" s="138" t="e">
        <f t="shared" si="57"/>
        <v>#DIV/0!</v>
      </c>
      <c r="L246" s="138" t="e">
        <f t="shared" si="57"/>
        <v>#DIV/0!</v>
      </c>
      <c r="M246" s="138" t="e">
        <f t="shared" si="57"/>
        <v>#DIV/0!</v>
      </c>
      <c r="N246" s="138" t="e">
        <f t="shared" si="57"/>
        <v>#DIV/0!</v>
      </c>
      <c r="O246" s="138" t="e">
        <f t="shared" si="57"/>
        <v>#DIV/0!</v>
      </c>
      <c r="P246" s="138">
        <v>0</v>
      </c>
      <c r="Q246" s="119"/>
      <c r="R246" s="118"/>
    </row>
    <row r="247" spans="1:18" ht="19.5" customHeight="1" x14ac:dyDescent="0.3">
      <c r="A247" s="1288"/>
      <c r="B247" s="137" t="s">
        <v>90</v>
      </c>
      <c r="C247" s="138">
        <v>10676.8</v>
      </c>
      <c r="D247" s="138">
        <f>0</f>
        <v>0</v>
      </c>
      <c r="E247" s="138">
        <v>0</v>
      </c>
      <c r="F247" s="138">
        <v>10676.8</v>
      </c>
      <c r="G247" s="138">
        <v>0</v>
      </c>
      <c r="H247" s="138" t="e">
        <f t="shared" ref="H247:O247" si="58">H246/H245*100</f>
        <v>#DIV/0!</v>
      </c>
      <c r="I247" s="138" t="e">
        <f t="shared" si="58"/>
        <v>#DIV/0!</v>
      </c>
      <c r="J247" s="138" t="e">
        <f t="shared" si="58"/>
        <v>#DIV/0!</v>
      </c>
      <c r="K247" s="138" t="e">
        <f t="shared" si="58"/>
        <v>#DIV/0!</v>
      </c>
      <c r="L247" s="138" t="e">
        <f t="shared" si="58"/>
        <v>#DIV/0!</v>
      </c>
      <c r="M247" s="138" t="e">
        <f t="shared" si="58"/>
        <v>#DIV/0!</v>
      </c>
      <c r="N247" s="138" t="e">
        <f t="shared" si="58"/>
        <v>#DIV/0!</v>
      </c>
      <c r="O247" s="138" t="e">
        <f t="shared" si="58"/>
        <v>#DIV/0!</v>
      </c>
      <c r="P247" s="138">
        <v>0</v>
      </c>
      <c r="Q247" s="119"/>
      <c r="R247" s="118"/>
    </row>
    <row r="248" spans="1:18" ht="19.5" customHeight="1" x14ac:dyDescent="0.3">
      <c r="A248" s="1288"/>
      <c r="B248" s="137" t="s">
        <v>91</v>
      </c>
      <c r="C248" s="138">
        <f>C247/C246*100</f>
        <v>42.017276322779949</v>
      </c>
      <c r="D248" s="138">
        <f>0</f>
        <v>0</v>
      </c>
      <c r="E248" s="138">
        <v>0</v>
      </c>
      <c r="F248" s="138">
        <f>F247/F246*100</f>
        <v>42.017276322779949</v>
      </c>
      <c r="G248" s="138">
        <v>0</v>
      </c>
      <c r="H248" s="138" t="e">
        <f t="shared" ref="H248:O248" si="59">H247/H246*100</f>
        <v>#DIV/0!</v>
      </c>
      <c r="I248" s="138" t="e">
        <f t="shared" si="59"/>
        <v>#DIV/0!</v>
      </c>
      <c r="J248" s="138" t="e">
        <f t="shared" si="59"/>
        <v>#DIV/0!</v>
      </c>
      <c r="K248" s="138" t="e">
        <f t="shared" si="59"/>
        <v>#DIV/0!</v>
      </c>
      <c r="L248" s="138" t="e">
        <f t="shared" si="59"/>
        <v>#DIV/0!</v>
      </c>
      <c r="M248" s="138" t="e">
        <f t="shared" si="59"/>
        <v>#DIV/0!</v>
      </c>
      <c r="N248" s="138" t="e">
        <f t="shared" si="59"/>
        <v>#DIV/0!</v>
      </c>
      <c r="O248" s="138" t="e">
        <f t="shared" si="59"/>
        <v>#DIV/0!</v>
      </c>
      <c r="P248" s="138">
        <v>0</v>
      </c>
      <c r="Q248" s="119"/>
      <c r="R248" s="118"/>
    </row>
    <row r="249" spans="1:18" ht="22.5" customHeight="1" x14ac:dyDescent="0.3">
      <c r="A249" s="1296" t="s">
        <v>168</v>
      </c>
      <c r="B249" s="123" t="s">
        <v>169</v>
      </c>
      <c r="C249" s="139">
        <f>D249+E249+F249+G249</f>
        <v>322762.57</v>
      </c>
      <c r="D249" s="139">
        <f>D252+D255</f>
        <v>2309.75</v>
      </c>
      <c r="E249" s="139">
        <f t="shared" ref="E249:G250" si="60">E252+E255</f>
        <v>14226.82</v>
      </c>
      <c r="F249" s="139">
        <f t="shared" si="60"/>
        <v>306226</v>
      </c>
      <c r="G249" s="139">
        <f t="shared" si="60"/>
        <v>0</v>
      </c>
      <c r="H249" s="132">
        <f>K249+L249</f>
        <v>253140.4</v>
      </c>
      <c r="I249" s="132">
        <v>0</v>
      </c>
      <c r="J249" s="132">
        <v>0</v>
      </c>
      <c r="K249" s="132">
        <v>122954.4</v>
      </c>
      <c r="L249" s="132">
        <v>130186</v>
      </c>
      <c r="M249" s="132">
        <f>C249-H249</f>
        <v>69622.170000000013</v>
      </c>
      <c r="N249" s="132">
        <f>F249-K249</f>
        <v>183271.6</v>
      </c>
      <c r="O249" s="146"/>
      <c r="P249" s="139">
        <f t="shared" ref="P249" si="61">P252+P255</f>
        <v>0</v>
      </c>
      <c r="Q249" s="119"/>
      <c r="R249" s="118"/>
    </row>
    <row r="250" spans="1:18" ht="20.100000000000001" customHeight="1" x14ac:dyDescent="0.3">
      <c r="A250" s="1296"/>
      <c r="B250" s="125" t="s">
        <v>90</v>
      </c>
      <c r="C250" s="139">
        <f t="shared" ref="C250:C256" si="62">D250+E250+F250+G250</f>
        <v>228534.99999999997</v>
      </c>
      <c r="D250" s="139">
        <f>D253+D256</f>
        <v>1742.2</v>
      </c>
      <c r="E250" s="139">
        <f t="shared" si="60"/>
        <v>8449.7999999999993</v>
      </c>
      <c r="F250" s="139">
        <f t="shared" si="60"/>
        <v>218342.99999999997</v>
      </c>
      <c r="G250" s="139">
        <f t="shared" si="60"/>
        <v>0</v>
      </c>
      <c r="H250" s="132"/>
      <c r="I250" s="132"/>
      <c r="J250" s="132"/>
      <c r="K250" s="132"/>
      <c r="L250" s="132"/>
      <c r="M250" s="132"/>
      <c r="N250" s="132"/>
      <c r="O250" s="146"/>
      <c r="P250" s="139">
        <f t="shared" ref="P250" si="63">P253+P256</f>
        <v>0</v>
      </c>
      <c r="Q250" s="119"/>
      <c r="R250" s="118"/>
    </row>
    <row r="251" spans="1:18" ht="20.100000000000001" customHeight="1" x14ac:dyDescent="0.3">
      <c r="A251" s="1296"/>
      <c r="B251" s="125" t="s">
        <v>91</v>
      </c>
      <c r="C251" s="139">
        <f>C250/C249*100</f>
        <v>70.805917798956671</v>
      </c>
      <c r="D251" s="139">
        <f>D250/D249*100</f>
        <v>75.428076631670095</v>
      </c>
      <c r="E251" s="139">
        <f>E250/E249*100</f>
        <v>59.393455459477238</v>
      </c>
      <c r="F251" s="139">
        <f>F250/F249*100</f>
        <v>71.301261160058246</v>
      </c>
      <c r="G251" s="139">
        <v>0</v>
      </c>
      <c r="H251" s="132"/>
      <c r="I251" s="132"/>
      <c r="J251" s="132"/>
      <c r="K251" s="132"/>
      <c r="L251" s="132"/>
      <c r="M251" s="132"/>
      <c r="N251" s="132"/>
      <c r="O251" s="146"/>
      <c r="P251" s="139">
        <v>0</v>
      </c>
      <c r="Q251" s="119"/>
      <c r="R251" s="118"/>
    </row>
    <row r="252" spans="1:18" ht="99" customHeight="1" x14ac:dyDescent="0.3">
      <c r="A252" s="1297" t="s">
        <v>170</v>
      </c>
      <c r="B252" s="129" t="s">
        <v>1141</v>
      </c>
      <c r="C252" s="130">
        <f t="shared" si="62"/>
        <v>244801.8</v>
      </c>
      <c r="D252" s="130">
        <v>0</v>
      </c>
      <c r="E252" s="130">
        <f>Цифр.мун.обр.!D36</f>
        <v>11905</v>
      </c>
      <c r="F252" s="130">
        <f>Цифр.мун.обр.!D37</f>
        <v>232896.8</v>
      </c>
      <c r="G252" s="130">
        <v>0</v>
      </c>
      <c r="H252" s="132">
        <f>I252+J252+K252+L252</f>
        <v>11422.730000000001</v>
      </c>
      <c r="I252" s="132">
        <v>0</v>
      </c>
      <c r="J252" s="132">
        <v>0</v>
      </c>
      <c r="K252" s="132">
        <f>'[2]доступная среда  (2)'!$F$103</f>
        <v>11352.730000000001</v>
      </c>
      <c r="L252" s="132">
        <f>'[2]доступная среда  (2)'!$G$103</f>
        <v>70</v>
      </c>
      <c r="M252" s="132">
        <f>C252-H252</f>
        <v>233379.06999999998</v>
      </c>
      <c r="N252" s="132">
        <f>F252-K252</f>
        <v>221544.06999999998</v>
      </c>
      <c r="O252" s="146"/>
      <c r="P252" s="130">
        <v>0</v>
      </c>
      <c r="Q252" s="537"/>
      <c r="R252" s="118"/>
    </row>
    <row r="253" spans="1:18" ht="20.100000000000001" customHeight="1" x14ac:dyDescent="0.3">
      <c r="A253" s="1297"/>
      <c r="B253" s="125" t="s">
        <v>90</v>
      </c>
      <c r="C253" s="130">
        <f t="shared" si="62"/>
        <v>181112.69999999998</v>
      </c>
      <c r="D253" s="130">
        <v>0</v>
      </c>
      <c r="E253" s="130">
        <f>Цифр.мун.обр.!H36</f>
        <v>7869</v>
      </c>
      <c r="F253" s="130">
        <f>Цифр.мун.обр.!H37</f>
        <v>173243.69999999998</v>
      </c>
      <c r="G253" s="130">
        <v>0</v>
      </c>
      <c r="H253" s="132"/>
      <c r="I253" s="132"/>
      <c r="J253" s="132"/>
      <c r="K253" s="132"/>
      <c r="L253" s="132"/>
      <c r="M253" s="132"/>
      <c r="N253" s="132"/>
      <c r="O253" s="146"/>
      <c r="P253" s="130">
        <v>0</v>
      </c>
      <c r="Q253" s="537"/>
      <c r="R253" s="118"/>
    </row>
    <row r="254" spans="1:18" ht="20.100000000000001" customHeight="1" x14ac:dyDescent="0.3">
      <c r="A254" s="1297"/>
      <c r="B254" s="125" t="s">
        <v>91</v>
      </c>
      <c r="C254" s="130">
        <f>C253/C252*100</f>
        <v>73.983402082827823</v>
      </c>
      <c r="D254" s="130">
        <v>0</v>
      </c>
      <c r="E254" s="130">
        <f>E253/E252*100</f>
        <v>66.098278034439303</v>
      </c>
      <c r="F254" s="130">
        <f>F253/F252*100</f>
        <v>74.386466452093799</v>
      </c>
      <c r="G254" s="130">
        <v>0</v>
      </c>
      <c r="H254" s="132"/>
      <c r="I254" s="132"/>
      <c r="J254" s="132"/>
      <c r="K254" s="132"/>
      <c r="L254" s="132"/>
      <c r="M254" s="132"/>
      <c r="N254" s="132"/>
      <c r="O254" s="146"/>
      <c r="P254" s="130">
        <v>0</v>
      </c>
      <c r="Q254" s="537"/>
      <c r="R254" s="118"/>
    </row>
    <row r="255" spans="1:18" ht="58.5" customHeight="1" x14ac:dyDescent="0.3">
      <c r="A255" s="1297" t="s">
        <v>171</v>
      </c>
      <c r="B255" s="128" t="s">
        <v>1142</v>
      </c>
      <c r="C255" s="130">
        <f t="shared" si="62"/>
        <v>77960.76999999999</v>
      </c>
      <c r="D255" s="130">
        <f>Цифр.мун.обр.!D97</f>
        <v>2309.75</v>
      </c>
      <c r="E255" s="130">
        <f>Цифр.мун.обр.!D98</f>
        <v>2321.8199999999997</v>
      </c>
      <c r="F255" s="130">
        <f>Цифр.мун.обр.!D99</f>
        <v>73329.2</v>
      </c>
      <c r="G255" s="130">
        <v>0</v>
      </c>
      <c r="H255" s="132"/>
      <c r="I255" s="132"/>
      <c r="J255" s="132"/>
      <c r="K255" s="132"/>
      <c r="L255" s="132"/>
      <c r="M255" s="132"/>
      <c r="N255" s="132"/>
      <c r="O255" s="146"/>
      <c r="P255" s="130">
        <v>0</v>
      </c>
      <c r="Q255" s="537"/>
      <c r="R255" s="118"/>
    </row>
    <row r="256" spans="1:18" ht="20.100000000000001" customHeight="1" x14ac:dyDescent="0.3">
      <c r="A256" s="1297"/>
      <c r="B256" s="125" t="s">
        <v>90</v>
      </c>
      <c r="C256" s="130">
        <f t="shared" si="62"/>
        <v>47422.299999999996</v>
      </c>
      <c r="D256" s="130">
        <f>Цифр.мун.обр.!E97</f>
        <v>1742.2</v>
      </c>
      <c r="E256" s="130">
        <f>Цифр.мун.обр.!E98</f>
        <v>580.79999999999995</v>
      </c>
      <c r="F256" s="130">
        <f>Цифр.мун.обр.!E99</f>
        <v>45099.299999999996</v>
      </c>
      <c r="G256" s="130">
        <v>0</v>
      </c>
      <c r="H256" s="132"/>
      <c r="I256" s="132"/>
      <c r="J256" s="132"/>
      <c r="K256" s="132"/>
      <c r="L256" s="132"/>
      <c r="M256" s="132"/>
      <c r="N256" s="132"/>
      <c r="O256" s="146"/>
      <c r="P256" s="130">
        <v>0</v>
      </c>
      <c r="Q256" s="537"/>
      <c r="R256" s="118"/>
    </row>
    <row r="257" spans="1:18" ht="19.5" customHeight="1" x14ac:dyDescent="0.3">
      <c r="A257" s="1297"/>
      <c r="B257" s="125" t="s">
        <v>91</v>
      </c>
      <c r="C257" s="130">
        <f>C256/C255*100</f>
        <v>60.828414085699769</v>
      </c>
      <c r="D257" s="130">
        <f>D256/D255*100</f>
        <v>75.428076631670095</v>
      </c>
      <c r="E257" s="130">
        <f>E256/E255*100</f>
        <v>25.014859032999976</v>
      </c>
      <c r="F257" s="130">
        <f>F256/F255*100</f>
        <v>61.502511959765002</v>
      </c>
      <c r="G257" s="130">
        <v>0</v>
      </c>
      <c r="H257" s="132"/>
      <c r="I257" s="132"/>
      <c r="J257" s="132"/>
      <c r="K257" s="132"/>
      <c r="L257" s="132"/>
      <c r="M257" s="132"/>
      <c r="N257" s="132"/>
      <c r="O257" s="146"/>
      <c r="P257" s="130">
        <v>0</v>
      </c>
      <c r="Q257" s="537"/>
      <c r="R257" s="118"/>
    </row>
    <row r="258" spans="1:18" ht="36.75" customHeight="1" x14ac:dyDescent="0.3">
      <c r="A258" s="1296" t="s">
        <v>172</v>
      </c>
      <c r="B258" s="123" t="s">
        <v>173</v>
      </c>
      <c r="C258" s="139">
        <f>Архитектура!D83</f>
        <v>9964</v>
      </c>
      <c r="D258" s="139">
        <f t="shared" ref="D258:D259" si="64">D261+D264+D267</f>
        <v>0</v>
      </c>
      <c r="E258" s="139">
        <f>Архитектура!D84</f>
        <v>2964</v>
      </c>
      <c r="F258" s="139">
        <f>Архитектура!D85</f>
        <v>7000</v>
      </c>
      <c r="G258" s="139">
        <v>0</v>
      </c>
      <c r="H258" s="133">
        <v>0</v>
      </c>
      <c r="I258" s="134">
        <v>0</v>
      </c>
      <c r="J258" s="134">
        <v>0</v>
      </c>
      <c r="K258" s="134">
        <v>0</v>
      </c>
      <c r="L258" s="134">
        <v>0</v>
      </c>
      <c r="M258" s="132">
        <f>C258-H258</f>
        <v>9964</v>
      </c>
      <c r="N258" s="135">
        <f>F258-K258</f>
        <v>7000</v>
      </c>
      <c r="O258" s="146"/>
      <c r="P258" s="139">
        <v>0</v>
      </c>
      <c r="Q258" s="537"/>
      <c r="R258" s="118"/>
    </row>
    <row r="259" spans="1:18" ht="20.100000000000001" customHeight="1" x14ac:dyDescent="0.3">
      <c r="A259" s="1296"/>
      <c r="B259" s="125" t="s">
        <v>90</v>
      </c>
      <c r="C259" s="139">
        <f>Архитектура!E83</f>
        <v>1682.9</v>
      </c>
      <c r="D259" s="139">
        <f t="shared" si="64"/>
        <v>0</v>
      </c>
      <c r="E259" s="139">
        <f>Архитектура!E74</f>
        <v>1682.9</v>
      </c>
      <c r="F259" s="139">
        <f>Архитектура!H85</f>
        <v>0</v>
      </c>
      <c r="G259" s="139">
        <v>0</v>
      </c>
      <c r="H259" s="133"/>
      <c r="I259" s="134"/>
      <c r="J259" s="134"/>
      <c r="K259" s="134"/>
      <c r="L259" s="134"/>
      <c r="M259" s="132"/>
      <c r="N259" s="135"/>
      <c r="O259" s="146"/>
      <c r="P259" s="139">
        <v>0</v>
      </c>
      <c r="Q259" s="537"/>
      <c r="R259" s="118"/>
    </row>
    <row r="260" spans="1:18" ht="20.100000000000001" customHeight="1" x14ac:dyDescent="0.3">
      <c r="A260" s="1296"/>
      <c r="B260" s="125" t="s">
        <v>91</v>
      </c>
      <c r="C260" s="139">
        <f>C259/C258*100</f>
        <v>16.889803291850665</v>
      </c>
      <c r="D260" s="139">
        <v>0</v>
      </c>
      <c r="E260" s="139">
        <f>E259/E258*100</f>
        <v>56.778002699055328</v>
      </c>
      <c r="F260" s="139">
        <f>F259/F258*100</f>
        <v>0</v>
      </c>
      <c r="G260" s="139">
        <v>0</v>
      </c>
      <c r="H260" s="133"/>
      <c r="I260" s="134"/>
      <c r="J260" s="134"/>
      <c r="K260" s="134"/>
      <c r="L260" s="134"/>
      <c r="M260" s="132"/>
      <c r="N260" s="135"/>
      <c r="O260" s="146"/>
      <c r="P260" s="139">
        <v>0</v>
      </c>
      <c r="Q260" s="537"/>
      <c r="R260" s="118"/>
    </row>
    <row r="261" spans="1:18" ht="43.5" customHeight="1" x14ac:dyDescent="0.3">
      <c r="A261" s="1293" t="s">
        <v>174</v>
      </c>
      <c r="B261" s="128" t="s">
        <v>515</v>
      </c>
      <c r="C261" s="130">
        <f>F261</f>
        <v>0</v>
      </c>
      <c r="D261" s="130">
        <v>0</v>
      </c>
      <c r="E261" s="130">
        <v>0</v>
      </c>
      <c r="F261" s="130">
        <v>0</v>
      </c>
      <c r="G261" s="130">
        <v>0</v>
      </c>
      <c r="H261" s="133"/>
      <c r="I261" s="134"/>
      <c r="J261" s="134"/>
      <c r="K261" s="134"/>
      <c r="L261" s="134"/>
      <c r="M261" s="132"/>
      <c r="N261" s="135"/>
      <c r="O261" s="146"/>
      <c r="P261" s="130">
        <v>0</v>
      </c>
      <c r="Q261" s="537"/>
      <c r="R261" s="118"/>
    </row>
    <row r="262" spans="1:18" ht="20.100000000000001" customHeight="1" x14ac:dyDescent="0.3">
      <c r="A262" s="1293"/>
      <c r="B262" s="125" t="s">
        <v>90</v>
      </c>
      <c r="C262" s="130">
        <v>0</v>
      </c>
      <c r="D262" s="130">
        <v>0</v>
      </c>
      <c r="E262" s="130">
        <v>0</v>
      </c>
      <c r="F262" s="130">
        <v>0</v>
      </c>
      <c r="G262" s="130">
        <v>0</v>
      </c>
      <c r="H262" s="133"/>
      <c r="I262" s="134"/>
      <c r="J262" s="134"/>
      <c r="K262" s="134"/>
      <c r="L262" s="134"/>
      <c r="M262" s="132"/>
      <c r="N262" s="135"/>
      <c r="O262" s="146"/>
      <c r="P262" s="130">
        <v>0</v>
      </c>
      <c r="Q262" s="537"/>
      <c r="R262" s="118"/>
    </row>
    <row r="263" spans="1:18" ht="20.100000000000001" customHeight="1" x14ac:dyDescent="0.3">
      <c r="A263" s="1293"/>
      <c r="B263" s="125" t="s">
        <v>91</v>
      </c>
      <c r="C263" s="130">
        <v>0</v>
      </c>
      <c r="D263" s="130">
        <v>0</v>
      </c>
      <c r="E263" s="130">
        <v>0</v>
      </c>
      <c r="F263" s="130">
        <v>0</v>
      </c>
      <c r="G263" s="130">
        <v>0</v>
      </c>
      <c r="H263" s="133"/>
      <c r="I263" s="134"/>
      <c r="J263" s="134"/>
      <c r="K263" s="134"/>
      <c r="L263" s="134"/>
      <c r="M263" s="132"/>
      <c r="N263" s="135"/>
      <c r="O263" s="146"/>
      <c r="P263" s="130">
        <v>0</v>
      </c>
      <c r="Q263" s="537"/>
      <c r="R263" s="118"/>
    </row>
    <row r="264" spans="1:18" ht="46.5" customHeight="1" x14ac:dyDescent="0.3">
      <c r="A264" s="1293" t="s">
        <v>175</v>
      </c>
      <c r="B264" s="128" t="s">
        <v>1328</v>
      </c>
      <c r="C264" s="130">
        <f>Архитектура!D73</f>
        <v>7964</v>
      </c>
      <c r="D264" s="130">
        <v>0</v>
      </c>
      <c r="E264" s="130">
        <f>Архитектура!D74</f>
        <v>2964</v>
      </c>
      <c r="F264" s="130">
        <f>Архитектура!D75</f>
        <v>5000</v>
      </c>
      <c r="G264" s="130">
        <v>0</v>
      </c>
      <c r="H264" s="133"/>
      <c r="I264" s="134"/>
      <c r="J264" s="134"/>
      <c r="K264" s="134"/>
      <c r="L264" s="134"/>
      <c r="M264" s="132"/>
      <c r="N264" s="135"/>
      <c r="O264" s="146"/>
      <c r="P264" s="130">
        <v>0</v>
      </c>
      <c r="Q264" s="537"/>
      <c r="R264" s="118"/>
    </row>
    <row r="265" spans="1:18" ht="20.100000000000001" customHeight="1" x14ac:dyDescent="0.3">
      <c r="A265" s="1293"/>
      <c r="B265" s="125" t="s">
        <v>90</v>
      </c>
      <c r="C265" s="130">
        <f>Архитектура!E73</f>
        <v>1682.9</v>
      </c>
      <c r="D265" s="130">
        <v>0</v>
      </c>
      <c r="E265" s="130">
        <f>Архитектура!H74</f>
        <v>1682.9</v>
      </c>
      <c r="F265" s="130">
        <v>0</v>
      </c>
      <c r="G265" s="130">
        <v>0</v>
      </c>
      <c r="H265" s="133"/>
      <c r="I265" s="134"/>
      <c r="J265" s="134"/>
      <c r="K265" s="134"/>
      <c r="L265" s="134"/>
      <c r="M265" s="132"/>
      <c r="N265" s="135"/>
      <c r="O265" s="146"/>
      <c r="P265" s="130">
        <v>0</v>
      </c>
      <c r="Q265" s="537"/>
      <c r="R265" s="118"/>
    </row>
    <row r="266" spans="1:18" ht="20.100000000000001" customHeight="1" x14ac:dyDescent="0.3">
      <c r="A266" s="1293"/>
      <c r="B266" s="125" t="s">
        <v>91</v>
      </c>
      <c r="C266" s="130">
        <f>C265/C264*100</f>
        <v>21.131341034655954</v>
      </c>
      <c r="D266" s="130">
        <v>0</v>
      </c>
      <c r="E266" s="130">
        <f>E265/E264*100</f>
        <v>56.778002699055328</v>
      </c>
      <c r="F266" s="130">
        <f>Архитектура!H75</f>
        <v>0</v>
      </c>
      <c r="G266" s="130">
        <v>0</v>
      </c>
      <c r="H266" s="133"/>
      <c r="I266" s="134"/>
      <c r="J266" s="134"/>
      <c r="K266" s="134"/>
      <c r="L266" s="134"/>
      <c r="M266" s="132"/>
      <c r="N266" s="135"/>
      <c r="O266" s="146"/>
      <c r="P266" s="130">
        <v>0</v>
      </c>
      <c r="Q266" s="537"/>
      <c r="R266" s="118"/>
    </row>
    <row r="267" spans="1:18" ht="20.100000000000001" customHeight="1" x14ac:dyDescent="0.3">
      <c r="A267" s="1293" t="s">
        <v>176</v>
      </c>
      <c r="B267" s="128" t="s">
        <v>517</v>
      </c>
      <c r="C267" s="130">
        <f>D267+E267+F267+G267+P267</f>
        <v>2000</v>
      </c>
      <c r="D267" s="130">
        <v>0</v>
      </c>
      <c r="E267" s="130">
        <v>0</v>
      </c>
      <c r="F267" s="130">
        <f>Архитектура!D82</f>
        <v>2000</v>
      </c>
      <c r="G267" s="130">
        <v>0</v>
      </c>
      <c r="H267" s="133"/>
      <c r="I267" s="134"/>
      <c r="J267" s="134"/>
      <c r="K267" s="134"/>
      <c r="L267" s="134"/>
      <c r="M267" s="132"/>
      <c r="N267" s="135"/>
      <c r="O267" s="146"/>
      <c r="P267" s="130">
        <v>0</v>
      </c>
      <c r="Q267" s="537"/>
      <c r="R267" s="118"/>
    </row>
    <row r="268" spans="1:18" ht="20.100000000000001" customHeight="1" x14ac:dyDescent="0.3">
      <c r="A268" s="1293"/>
      <c r="B268" s="125" t="s">
        <v>90</v>
      </c>
      <c r="C268" s="130">
        <f>D268+E268+F268+G268+P268</f>
        <v>0</v>
      </c>
      <c r="D268" s="130">
        <v>0</v>
      </c>
      <c r="E268" s="130">
        <v>0</v>
      </c>
      <c r="F268" s="130">
        <f>Архитектура!H82</f>
        <v>0</v>
      </c>
      <c r="G268" s="130">
        <v>0</v>
      </c>
      <c r="H268" s="133"/>
      <c r="I268" s="134"/>
      <c r="J268" s="134"/>
      <c r="K268" s="134"/>
      <c r="L268" s="134"/>
      <c r="M268" s="132"/>
      <c r="N268" s="135"/>
      <c r="O268" s="146"/>
      <c r="P268" s="130">
        <v>0</v>
      </c>
      <c r="Q268" s="537"/>
      <c r="R268" s="118"/>
    </row>
    <row r="269" spans="1:18" ht="20.100000000000001" customHeight="1" x14ac:dyDescent="0.3">
      <c r="A269" s="1293"/>
      <c r="B269" s="125" t="s">
        <v>91</v>
      </c>
      <c r="C269" s="130">
        <f>C268/C267*100</f>
        <v>0</v>
      </c>
      <c r="D269" s="130">
        <v>0</v>
      </c>
      <c r="E269" s="130">
        <v>0</v>
      </c>
      <c r="F269" s="130">
        <f>F268/F267*100</f>
        <v>0</v>
      </c>
      <c r="G269" s="130">
        <v>0</v>
      </c>
      <c r="H269" s="133"/>
      <c r="I269" s="134"/>
      <c r="J269" s="134"/>
      <c r="K269" s="134"/>
      <c r="L269" s="134"/>
      <c r="M269" s="132"/>
      <c r="N269" s="135"/>
      <c r="O269" s="146"/>
      <c r="P269" s="130">
        <v>0</v>
      </c>
      <c r="Q269" s="537"/>
      <c r="R269" s="118"/>
    </row>
    <row r="270" spans="1:18" ht="36.75" customHeight="1" x14ac:dyDescent="0.3">
      <c r="A270" s="1296" t="s">
        <v>177</v>
      </c>
      <c r="B270" s="123" t="s">
        <v>178</v>
      </c>
      <c r="C270" s="139">
        <f>D270+E270+F270+G270+P270</f>
        <v>1589318.2999999998</v>
      </c>
      <c r="D270" s="139">
        <f>'ФСКГС '!D179</f>
        <v>0</v>
      </c>
      <c r="E270" s="139">
        <f>'ФСКГС '!D180</f>
        <v>83605.66</v>
      </c>
      <c r="F270" s="139">
        <f>'ФСКГС '!D181</f>
        <v>1499186.48</v>
      </c>
      <c r="G270" s="139">
        <f>'ФСКГС '!D182</f>
        <v>3276</v>
      </c>
      <c r="H270" s="139">
        <f t="shared" ref="H270:O270" si="65">H273+H276+H279+H282</f>
        <v>0</v>
      </c>
      <c r="I270" s="139">
        <f t="shared" si="65"/>
        <v>0</v>
      </c>
      <c r="J270" s="139">
        <f t="shared" si="65"/>
        <v>0</v>
      </c>
      <c r="K270" s="139">
        <f t="shared" si="65"/>
        <v>0</v>
      </c>
      <c r="L270" s="139">
        <f t="shared" si="65"/>
        <v>0</v>
      </c>
      <c r="M270" s="139">
        <f t="shared" si="65"/>
        <v>0</v>
      </c>
      <c r="N270" s="139">
        <f t="shared" si="65"/>
        <v>0</v>
      </c>
      <c r="O270" s="139">
        <f t="shared" si="65"/>
        <v>0</v>
      </c>
      <c r="P270" s="139">
        <f>'ФСКГС '!D183</f>
        <v>3250.16</v>
      </c>
      <c r="Q270" s="537"/>
      <c r="R270" s="540"/>
    </row>
    <row r="271" spans="1:18" ht="20.100000000000001" customHeight="1" x14ac:dyDescent="0.3">
      <c r="A271" s="1296"/>
      <c r="B271" s="125" t="s">
        <v>90</v>
      </c>
      <c r="C271" s="139">
        <f>D271+E271+F271+G271+P271</f>
        <v>853202.5299999998</v>
      </c>
      <c r="D271" s="139">
        <f>'ФСКГС '!H179</f>
        <v>0</v>
      </c>
      <c r="E271" s="139">
        <f>'ФСКГС '!H180</f>
        <v>6909.24</v>
      </c>
      <c r="F271" s="139">
        <f>'ФСКГС '!H181</f>
        <v>842963.13999999978</v>
      </c>
      <c r="G271" s="139">
        <f>'ФСКГС '!H182</f>
        <v>1602.63</v>
      </c>
      <c r="H271" s="139">
        <f t="shared" ref="H271:O271" si="66">H274+H277+H280+H283</f>
        <v>0</v>
      </c>
      <c r="I271" s="139">
        <f t="shared" si="66"/>
        <v>0</v>
      </c>
      <c r="J271" s="139">
        <f t="shared" si="66"/>
        <v>0</v>
      </c>
      <c r="K271" s="139">
        <f t="shared" si="66"/>
        <v>0</v>
      </c>
      <c r="L271" s="139">
        <f t="shared" si="66"/>
        <v>0</v>
      </c>
      <c r="M271" s="139">
        <f t="shared" si="66"/>
        <v>0</v>
      </c>
      <c r="N271" s="139">
        <f t="shared" si="66"/>
        <v>0</v>
      </c>
      <c r="O271" s="139">
        <f t="shared" si="66"/>
        <v>0</v>
      </c>
      <c r="P271" s="139">
        <f>'ФСКГС '!H183</f>
        <v>1727.52</v>
      </c>
      <c r="Q271" s="537"/>
      <c r="R271" s="118"/>
    </row>
    <row r="272" spans="1:18" ht="42.75" customHeight="1" x14ac:dyDescent="0.3">
      <c r="A272" s="1296"/>
      <c r="B272" s="125" t="s">
        <v>91</v>
      </c>
      <c r="C272" s="139">
        <f>C271/C270*100</f>
        <v>53.683552879243877</v>
      </c>
      <c r="D272" s="139">
        <v>0</v>
      </c>
      <c r="E272" s="139">
        <f>E271/E270*100</f>
        <v>8.2640816423194305</v>
      </c>
      <c r="F272" s="139">
        <f>F271/F270*100</f>
        <v>56.228037755516567</v>
      </c>
      <c r="G272" s="139">
        <f>G271/G270*100</f>
        <v>48.920329670329679</v>
      </c>
      <c r="H272" s="139" t="e">
        <f t="shared" ref="H272:P272" si="67">H271/H270*100</f>
        <v>#DIV/0!</v>
      </c>
      <c r="I272" s="139" t="e">
        <f t="shared" si="67"/>
        <v>#DIV/0!</v>
      </c>
      <c r="J272" s="139" t="e">
        <f t="shared" si="67"/>
        <v>#DIV/0!</v>
      </c>
      <c r="K272" s="139" t="e">
        <f t="shared" si="67"/>
        <v>#DIV/0!</v>
      </c>
      <c r="L272" s="139" t="e">
        <f t="shared" si="67"/>
        <v>#DIV/0!</v>
      </c>
      <c r="M272" s="139" t="e">
        <f t="shared" si="67"/>
        <v>#DIV/0!</v>
      </c>
      <c r="N272" s="139" t="e">
        <f t="shared" si="67"/>
        <v>#DIV/0!</v>
      </c>
      <c r="O272" s="139" t="e">
        <f t="shared" si="67"/>
        <v>#DIV/0!</v>
      </c>
      <c r="P272" s="139">
        <f t="shared" si="67"/>
        <v>53.151844832254412</v>
      </c>
      <c r="Q272" s="537"/>
      <c r="R272" s="118"/>
    </row>
    <row r="273" spans="1:18" ht="21" customHeight="1" x14ac:dyDescent="0.3">
      <c r="A273" s="1293" t="s">
        <v>179</v>
      </c>
      <c r="B273" s="129" t="s">
        <v>1237</v>
      </c>
      <c r="C273" s="130">
        <f>D273+E273+F273+G273+P273</f>
        <v>500459.01</v>
      </c>
      <c r="D273" s="130">
        <f>'ФСКГС '!D94</f>
        <v>0</v>
      </c>
      <c r="E273" s="130">
        <f>'ФСКГС '!D95</f>
        <v>68262.5</v>
      </c>
      <c r="F273" s="130">
        <f>'ФСКГС '!D96</f>
        <v>432196.51</v>
      </c>
      <c r="G273" s="130">
        <f>0</f>
        <v>0</v>
      </c>
      <c r="H273" s="133"/>
      <c r="I273" s="134"/>
      <c r="J273" s="134"/>
      <c r="K273" s="134"/>
      <c r="L273" s="134"/>
      <c r="M273" s="132"/>
      <c r="N273" s="135"/>
      <c r="O273" s="146"/>
      <c r="P273" s="130">
        <f>'ФСКГС '!D97</f>
        <v>0</v>
      </c>
      <c r="Q273" s="119"/>
      <c r="R273" s="118"/>
    </row>
    <row r="274" spans="1:18" ht="20.100000000000001" customHeight="1" x14ac:dyDescent="0.3">
      <c r="A274" s="1293"/>
      <c r="B274" s="125" t="s">
        <v>90</v>
      </c>
      <c r="C274" s="130">
        <f>D274+E274+F274+G274+P274</f>
        <v>196338.22</v>
      </c>
      <c r="D274" s="130">
        <f>'ФСКГС '!H94</f>
        <v>0</v>
      </c>
      <c r="E274" s="130">
        <f>'ФСКГС '!H95</f>
        <v>0</v>
      </c>
      <c r="F274" s="130">
        <f>'ФСКГС '!H96</f>
        <v>196338.22</v>
      </c>
      <c r="G274" s="130">
        <f>0</f>
        <v>0</v>
      </c>
      <c r="H274" s="133"/>
      <c r="I274" s="134"/>
      <c r="J274" s="134"/>
      <c r="K274" s="134"/>
      <c r="L274" s="134"/>
      <c r="M274" s="132"/>
      <c r="N274" s="135"/>
      <c r="O274" s="146"/>
      <c r="P274" s="130">
        <f>'ФСКГС '!H97</f>
        <v>0</v>
      </c>
      <c r="Q274" s="119"/>
      <c r="R274" s="118"/>
    </row>
    <row r="275" spans="1:18" ht="20.100000000000001" customHeight="1" x14ac:dyDescent="0.3">
      <c r="A275" s="1293"/>
      <c r="B275" s="125" t="s">
        <v>91</v>
      </c>
      <c r="C275" s="130">
        <f>C274/C273*100</f>
        <v>39.231628580330685</v>
      </c>
      <c r="D275" s="130">
        <v>0</v>
      </c>
      <c r="E275" s="130">
        <v>0</v>
      </c>
      <c r="F275" s="130">
        <f t="shared" ref="F275:O275" si="68">F274/F273*100</f>
        <v>45.427997556019136</v>
      </c>
      <c r="G275" s="130">
        <v>0</v>
      </c>
      <c r="H275" s="130" t="e">
        <f t="shared" si="68"/>
        <v>#DIV/0!</v>
      </c>
      <c r="I275" s="130" t="e">
        <f t="shared" si="68"/>
        <v>#DIV/0!</v>
      </c>
      <c r="J275" s="130" t="e">
        <f t="shared" si="68"/>
        <v>#DIV/0!</v>
      </c>
      <c r="K275" s="130" t="e">
        <f t="shared" si="68"/>
        <v>#DIV/0!</v>
      </c>
      <c r="L275" s="130" t="e">
        <f t="shared" si="68"/>
        <v>#DIV/0!</v>
      </c>
      <c r="M275" s="130" t="e">
        <f t="shared" si="68"/>
        <v>#DIV/0!</v>
      </c>
      <c r="N275" s="130" t="e">
        <f t="shared" si="68"/>
        <v>#DIV/0!</v>
      </c>
      <c r="O275" s="130" t="e">
        <f t="shared" si="68"/>
        <v>#DIV/0!</v>
      </c>
      <c r="P275" s="130">
        <v>0</v>
      </c>
      <c r="Q275" s="119"/>
      <c r="R275" s="118"/>
    </row>
    <row r="276" spans="1:18" ht="30" customHeight="1" x14ac:dyDescent="0.3">
      <c r="A276" s="1293" t="s">
        <v>180</v>
      </c>
      <c r="B276" s="129" t="s">
        <v>1329</v>
      </c>
      <c r="C276" s="130">
        <f>D276+E276+F276+G276+P276</f>
        <v>1081411.2899999998</v>
      </c>
      <c r="D276" s="130">
        <v>0</v>
      </c>
      <c r="E276" s="130">
        <f>'ФСКГС '!D141</f>
        <v>12753.02</v>
      </c>
      <c r="F276" s="130">
        <f>'ФСКГС '!D142</f>
        <v>1065408.1099999999</v>
      </c>
      <c r="G276" s="130">
        <v>0</v>
      </c>
      <c r="H276" s="133"/>
      <c r="I276" s="134"/>
      <c r="J276" s="134"/>
      <c r="K276" s="134"/>
      <c r="L276" s="134"/>
      <c r="M276" s="132"/>
      <c r="N276" s="135"/>
      <c r="O276" s="146"/>
      <c r="P276" s="130">
        <f>'ФСКГС '!D143</f>
        <v>3250.16</v>
      </c>
      <c r="Q276" s="119"/>
      <c r="R276" s="118"/>
    </row>
    <row r="277" spans="1:18" ht="20.100000000000001" customHeight="1" x14ac:dyDescent="0.3">
      <c r="A277" s="1293"/>
      <c r="B277" s="125" t="s">
        <v>90</v>
      </c>
      <c r="C277" s="130">
        <f>D277+E277+F277+G277+P277</f>
        <v>653797.26999999979</v>
      </c>
      <c r="D277" s="130">
        <v>0</v>
      </c>
      <c r="E277" s="130">
        <f>'ФСКГС '!H141</f>
        <v>5970.32</v>
      </c>
      <c r="F277" s="130">
        <f>'ФСКГС '!H142</f>
        <v>646099.42999999982</v>
      </c>
      <c r="G277" s="130">
        <v>0</v>
      </c>
      <c r="H277" s="133"/>
      <c r="I277" s="134"/>
      <c r="J277" s="134"/>
      <c r="K277" s="134"/>
      <c r="L277" s="134"/>
      <c r="M277" s="132"/>
      <c r="N277" s="135"/>
      <c r="O277" s="146"/>
      <c r="P277" s="130">
        <f>'ФСКГС '!H143</f>
        <v>1727.52</v>
      </c>
      <c r="Q277" s="119"/>
      <c r="R277" s="118"/>
    </row>
    <row r="278" spans="1:18" ht="21.75" customHeight="1" x14ac:dyDescent="0.3">
      <c r="A278" s="1293"/>
      <c r="B278" s="125" t="s">
        <v>91</v>
      </c>
      <c r="C278" s="130">
        <f>C277/C276*100</f>
        <v>60.457781053867109</v>
      </c>
      <c r="D278" s="130">
        <f>0</f>
        <v>0</v>
      </c>
      <c r="E278" s="130">
        <f>E277/E276*100</f>
        <v>46.814950497999689</v>
      </c>
      <c r="F278" s="130">
        <f>F277/F276*100</f>
        <v>60.643374490550848</v>
      </c>
      <c r="G278" s="130">
        <f>0</f>
        <v>0</v>
      </c>
      <c r="H278" s="133"/>
      <c r="I278" s="134"/>
      <c r="J278" s="134"/>
      <c r="K278" s="134"/>
      <c r="L278" s="134"/>
      <c r="M278" s="132"/>
      <c r="N278" s="135"/>
      <c r="O278" s="146"/>
      <c r="P278" s="130">
        <f>P277/P276*100</f>
        <v>53.151844832254412</v>
      </c>
      <c r="Q278" s="119"/>
      <c r="R278" s="118"/>
    </row>
    <row r="279" spans="1:18" ht="39.75" customHeight="1" x14ac:dyDescent="0.3">
      <c r="A279" s="1293" t="s">
        <v>181</v>
      </c>
      <c r="B279" s="129" t="s">
        <v>1256</v>
      </c>
      <c r="C279" s="130">
        <f>D279+E279+F279+G279+P279</f>
        <v>6740</v>
      </c>
      <c r="D279" s="130">
        <v>0</v>
      </c>
      <c r="E279" s="130">
        <f>'ФСКГС '!D171</f>
        <v>1882.14</v>
      </c>
      <c r="F279" s="130">
        <f>'ФСКГС '!D172</f>
        <v>1581.86</v>
      </c>
      <c r="G279" s="130">
        <f>'ФСКГС '!D173</f>
        <v>3276</v>
      </c>
      <c r="H279" s="132"/>
      <c r="I279" s="132"/>
      <c r="J279" s="132"/>
      <c r="K279" s="132"/>
      <c r="L279" s="132"/>
      <c r="M279" s="132"/>
      <c r="N279" s="132"/>
      <c r="O279" s="146"/>
      <c r="P279" s="130">
        <f>0</f>
        <v>0</v>
      </c>
      <c r="Q279" s="119"/>
      <c r="R279" s="118"/>
    </row>
    <row r="280" spans="1:18" ht="20.100000000000001" customHeight="1" x14ac:dyDescent="0.3">
      <c r="A280" s="1293"/>
      <c r="B280" s="125" t="s">
        <v>90</v>
      </c>
      <c r="C280" s="130">
        <f>D280+E280+F280+G280+P280</f>
        <v>2620.71</v>
      </c>
      <c r="D280" s="130">
        <v>0</v>
      </c>
      <c r="E280" s="130">
        <f>'ФСКГС '!H171</f>
        <v>492.59</v>
      </c>
      <c r="F280" s="130">
        <f>'ФСКГС '!H172</f>
        <v>525.49</v>
      </c>
      <c r="G280" s="130">
        <f>'ФСКГС '!H173</f>
        <v>1602.63</v>
      </c>
      <c r="H280" s="132"/>
      <c r="I280" s="132"/>
      <c r="J280" s="132"/>
      <c r="K280" s="132"/>
      <c r="L280" s="132"/>
      <c r="M280" s="132"/>
      <c r="N280" s="132"/>
      <c r="O280" s="146"/>
      <c r="P280" s="130">
        <f>0</f>
        <v>0</v>
      </c>
      <c r="Q280" s="119"/>
      <c r="R280" s="118"/>
    </row>
    <row r="281" spans="1:18" ht="20.100000000000001" customHeight="1" x14ac:dyDescent="0.3">
      <c r="A281" s="1293"/>
      <c r="B281" s="125" t="s">
        <v>91</v>
      </c>
      <c r="C281" s="130">
        <f>C280/C279*100</f>
        <v>38.882937685459936</v>
      </c>
      <c r="D281" s="130">
        <f>0</f>
        <v>0</v>
      </c>
      <c r="E281" s="130">
        <f>E280/E279*100</f>
        <v>26.17180443537675</v>
      </c>
      <c r="F281" s="130">
        <f>F280/F279*100</f>
        <v>33.219753960527484</v>
      </c>
      <c r="G281" s="130">
        <f>G280/G279*100</f>
        <v>48.920329670329679</v>
      </c>
      <c r="H281" s="130" t="e">
        <f t="shared" ref="H281:O281" si="69">H280/H279*100</f>
        <v>#DIV/0!</v>
      </c>
      <c r="I281" s="130" t="e">
        <f t="shared" si="69"/>
        <v>#DIV/0!</v>
      </c>
      <c r="J281" s="130" t="e">
        <f t="shared" si="69"/>
        <v>#DIV/0!</v>
      </c>
      <c r="K281" s="130" t="e">
        <f t="shared" si="69"/>
        <v>#DIV/0!</v>
      </c>
      <c r="L281" s="130" t="e">
        <f t="shared" si="69"/>
        <v>#DIV/0!</v>
      </c>
      <c r="M281" s="130" t="e">
        <f t="shared" si="69"/>
        <v>#DIV/0!</v>
      </c>
      <c r="N281" s="130" t="e">
        <f t="shared" si="69"/>
        <v>#DIV/0!</v>
      </c>
      <c r="O281" s="130" t="e">
        <f t="shared" si="69"/>
        <v>#DIV/0!</v>
      </c>
      <c r="P281" s="130">
        <f>0</f>
        <v>0</v>
      </c>
      <c r="Q281" s="119"/>
      <c r="R281" s="118"/>
    </row>
    <row r="282" spans="1:18" ht="29.25" customHeight="1" x14ac:dyDescent="0.3">
      <c r="A282" s="1289" t="s">
        <v>1261</v>
      </c>
      <c r="B282" s="128" t="s">
        <v>1262</v>
      </c>
      <c r="C282" s="130">
        <f>D282+E282+F282+G282+P282</f>
        <v>708</v>
      </c>
      <c r="D282" s="130">
        <v>0</v>
      </c>
      <c r="E282" s="130">
        <f>'ФСКГС '!D177</f>
        <v>708</v>
      </c>
      <c r="F282" s="130">
        <v>0</v>
      </c>
      <c r="G282" s="130">
        <v>0</v>
      </c>
      <c r="H282" s="130"/>
      <c r="I282" s="130"/>
      <c r="J282" s="130"/>
      <c r="K282" s="130"/>
      <c r="L282" s="130"/>
      <c r="M282" s="130"/>
      <c r="N282" s="130"/>
      <c r="O282" s="130"/>
      <c r="P282" s="130">
        <v>0</v>
      </c>
      <c r="Q282" s="119"/>
      <c r="R282" s="118"/>
    </row>
    <row r="283" spans="1:18" ht="20.100000000000001" customHeight="1" x14ac:dyDescent="0.3">
      <c r="A283" s="1290"/>
      <c r="B283" s="125" t="s">
        <v>1260</v>
      </c>
      <c r="C283" s="130">
        <f>D283+E283+F283+G283+P283</f>
        <v>446.33</v>
      </c>
      <c r="D283" s="130">
        <v>0</v>
      </c>
      <c r="E283" s="130">
        <f>'ФСКГС '!H177</f>
        <v>446.33</v>
      </c>
      <c r="F283" s="130">
        <v>0</v>
      </c>
      <c r="G283" s="130">
        <v>0</v>
      </c>
      <c r="H283" s="130"/>
      <c r="I283" s="130"/>
      <c r="J283" s="130"/>
      <c r="K283" s="130"/>
      <c r="L283" s="130"/>
      <c r="M283" s="130"/>
      <c r="N283" s="130"/>
      <c r="O283" s="130"/>
      <c r="P283" s="130">
        <v>0</v>
      </c>
      <c r="Q283" s="119"/>
      <c r="R283" s="118"/>
    </row>
    <row r="284" spans="1:18" ht="24.75" customHeight="1" x14ac:dyDescent="0.3">
      <c r="A284" s="1291"/>
      <c r="B284" s="125" t="s">
        <v>91</v>
      </c>
      <c r="C284" s="130">
        <f>C283/C282*100</f>
        <v>63.040960451977398</v>
      </c>
      <c r="D284" s="130">
        <v>0</v>
      </c>
      <c r="E284" s="130">
        <f t="shared" ref="E284:O284" si="70">E283/E282*100</f>
        <v>63.040960451977398</v>
      </c>
      <c r="F284" s="130">
        <v>0</v>
      </c>
      <c r="G284" s="130">
        <v>0</v>
      </c>
      <c r="H284" s="130" t="e">
        <f t="shared" si="70"/>
        <v>#DIV/0!</v>
      </c>
      <c r="I284" s="130" t="e">
        <f t="shared" si="70"/>
        <v>#DIV/0!</v>
      </c>
      <c r="J284" s="130" t="e">
        <f t="shared" si="70"/>
        <v>#DIV/0!</v>
      </c>
      <c r="K284" s="130" t="e">
        <f t="shared" si="70"/>
        <v>#DIV/0!</v>
      </c>
      <c r="L284" s="130" t="e">
        <f t="shared" si="70"/>
        <v>#DIV/0!</v>
      </c>
      <c r="M284" s="130" t="e">
        <f t="shared" si="70"/>
        <v>#DIV/0!</v>
      </c>
      <c r="N284" s="130" t="e">
        <f t="shared" si="70"/>
        <v>#DIV/0!</v>
      </c>
      <c r="O284" s="130" t="e">
        <f t="shared" si="70"/>
        <v>#DIV/0!</v>
      </c>
      <c r="P284" s="130">
        <v>0</v>
      </c>
      <c r="Q284" s="119"/>
      <c r="R284" s="118"/>
    </row>
    <row r="285" spans="1:18" ht="27" customHeight="1" x14ac:dyDescent="0.3">
      <c r="A285" s="1296" t="s">
        <v>182</v>
      </c>
      <c r="B285" s="141" t="s">
        <v>183</v>
      </c>
      <c r="C285" s="139">
        <f>'строительство '!D52</f>
        <v>3563198.9</v>
      </c>
      <c r="D285" s="139">
        <f>'строительство '!D53</f>
        <v>246101.4</v>
      </c>
      <c r="E285" s="139">
        <f>'строительство '!D54</f>
        <v>1957125.42</v>
      </c>
      <c r="F285" s="139">
        <f>'строительство '!D55</f>
        <v>1359972.08</v>
      </c>
      <c r="G285" s="139">
        <f t="shared" ref="G285:G286" si="71">G288</f>
        <v>0</v>
      </c>
      <c r="H285" s="133"/>
      <c r="I285" s="134"/>
      <c r="J285" s="134"/>
      <c r="K285" s="134"/>
      <c r="L285" s="134"/>
      <c r="M285" s="132"/>
      <c r="N285" s="135"/>
      <c r="O285" s="146"/>
      <c r="P285" s="139">
        <v>0</v>
      </c>
      <c r="Q285" s="537"/>
      <c r="R285" s="118"/>
    </row>
    <row r="286" spans="1:18" ht="20.100000000000001" customHeight="1" x14ac:dyDescent="0.3">
      <c r="A286" s="1296"/>
      <c r="B286" s="125" t="s">
        <v>90</v>
      </c>
      <c r="C286" s="139">
        <f>'строительство '!E52</f>
        <v>1483668.91</v>
      </c>
      <c r="D286" s="139">
        <f>'строительство '!E53</f>
        <v>148796.79999999999</v>
      </c>
      <c r="E286" s="139">
        <f>'строительство '!E54</f>
        <v>770373.94</v>
      </c>
      <c r="F286" s="139">
        <f>'строительство '!E55</f>
        <v>564498.16999999993</v>
      </c>
      <c r="G286" s="139">
        <f t="shared" si="71"/>
        <v>0</v>
      </c>
      <c r="H286" s="133"/>
      <c r="I286" s="134"/>
      <c r="J286" s="134"/>
      <c r="K286" s="134"/>
      <c r="L286" s="134"/>
      <c r="M286" s="132"/>
      <c r="N286" s="135"/>
      <c r="O286" s="146"/>
      <c r="P286" s="139">
        <v>0</v>
      </c>
      <c r="Q286" s="537"/>
      <c r="R286" s="118"/>
    </row>
    <row r="287" spans="1:18" ht="44.25" customHeight="1" x14ac:dyDescent="0.3">
      <c r="A287" s="1296"/>
      <c r="B287" s="125" t="s">
        <v>91</v>
      </c>
      <c r="C287" s="139">
        <f>C286/C285*100</f>
        <v>41.638677818406379</v>
      </c>
      <c r="D287" s="139">
        <f>D286/D285*100</f>
        <v>60.46158209583529</v>
      </c>
      <c r="E287" s="139">
        <f>E286/E285*100</f>
        <v>39.362522816754378</v>
      </c>
      <c r="F287" s="139">
        <f>F286/F285*100</f>
        <v>41.508070518624166</v>
      </c>
      <c r="G287" s="139">
        <v>0</v>
      </c>
      <c r="H287" s="133"/>
      <c r="I287" s="134"/>
      <c r="J287" s="134"/>
      <c r="K287" s="134"/>
      <c r="L287" s="134"/>
      <c r="M287" s="132"/>
      <c r="N287" s="135"/>
      <c r="O287" s="146"/>
      <c r="P287" s="139">
        <v>0</v>
      </c>
      <c r="Q287" s="537"/>
      <c r="R287" s="118"/>
    </row>
    <row r="288" spans="1:18" ht="24.75" customHeight="1" x14ac:dyDescent="0.3">
      <c r="A288" s="1293" t="s">
        <v>184</v>
      </c>
      <c r="B288" s="128" t="s">
        <v>518</v>
      </c>
      <c r="C288" s="130">
        <f>'строительство '!D36</f>
        <v>2982236.3299999996</v>
      </c>
      <c r="D288" s="130">
        <f>'строительство '!D37</f>
        <v>246101.4</v>
      </c>
      <c r="E288" s="130">
        <f>'строительство '!D38</f>
        <v>1957119.5699999998</v>
      </c>
      <c r="F288" s="130">
        <f>'строительство '!D39</f>
        <v>779015.36</v>
      </c>
      <c r="G288" s="130">
        <v>0</v>
      </c>
      <c r="H288" s="133"/>
      <c r="I288" s="134"/>
      <c r="J288" s="134"/>
      <c r="K288" s="134"/>
      <c r="L288" s="134"/>
      <c r="M288" s="132"/>
      <c r="N288" s="135"/>
      <c r="O288" s="146"/>
      <c r="P288" s="130">
        <v>0</v>
      </c>
      <c r="Q288" s="537"/>
      <c r="R288" s="118"/>
    </row>
    <row r="289" spans="1:21" ht="28.5" customHeight="1" x14ac:dyDescent="0.3">
      <c r="A289" s="1293"/>
      <c r="B289" s="125" t="s">
        <v>90</v>
      </c>
      <c r="C289" s="130">
        <f>'строительство '!E36</f>
        <v>1270417.98</v>
      </c>
      <c r="D289" s="130">
        <f>'строительство '!E37</f>
        <v>148796.79999999999</v>
      </c>
      <c r="E289" s="130">
        <f>'строительство '!E38</f>
        <v>770368.09</v>
      </c>
      <c r="F289" s="130">
        <f>'строительство '!E39</f>
        <v>351253.08999999997</v>
      </c>
      <c r="G289" s="130">
        <v>0</v>
      </c>
      <c r="H289" s="133"/>
      <c r="I289" s="134"/>
      <c r="J289" s="134"/>
      <c r="K289" s="134"/>
      <c r="L289" s="134"/>
      <c r="M289" s="132"/>
      <c r="N289" s="135"/>
      <c r="O289" s="146"/>
      <c r="P289" s="130">
        <v>0</v>
      </c>
      <c r="Q289" s="537"/>
      <c r="R289" s="118"/>
    </row>
    <row r="290" spans="1:21" ht="20.100000000000001" customHeight="1" x14ac:dyDescent="0.3">
      <c r="A290" s="1293"/>
      <c r="B290" s="125" t="s">
        <v>91</v>
      </c>
      <c r="C290" s="130">
        <f>C289/C288*100</f>
        <v>42.599507195997447</v>
      </c>
      <c r="D290" s="130">
        <f>D289/D288*100</f>
        <v>60.46158209583529</v>
      </c>
      <c r="E290" s="130">
        <f>E289/E288*100</f>
        <v>39.362341566080197</v>
      </c>
      <c r="F290" s="130">
        <f>F289/F288*100</f>
        <v>45.08936640222344</v>
      </c>
      <c r="G290" s="130">
        <v>0</v>
      </c>
      <c r="H290" s="133"/>
      <c r="I290" s="134"/>
      <c r="J290" s="134"/>
      <c r="K290" s="134"/>
      <c r="L290" s="134"/>
      <c r="M290" s="132"/>
      <c r="N290" s="135"/>
      <c r="O290" s="146"/>
      <c r="P290" s="130">
        <v>0</v>
      </c>
      <c r="Q290" s="537"/>
      <c r="R290" s="118"/>
    </row>
    <row r="291" spans="1:21" ht="50.25" customHeight="1" x14ac:dyDescent="0.3">
      <c r="A291" s="1293" t="s">
        <v>185</v>
      </c>
      <c r="B291" s="128" t="s">
        <v>519</v>
      </c>
      <c r="C291" s="130">
        <f>'строительство '!D49</f>
        <v>580962.56999999995</v>
      </c>
      <c r="D291" s="130">
        <v>0</v>
      </c>
      <c r="E291" s="130">
        <v>5.85</v>
      </c>
      <c r="F291" s="130">
        <f>'строительство '!D51</f>
        <v>580956.72</v>
      </c>
      <c r="G291" s="130">
        <v>0</v>
      </c>
      <c r="H291" s="133"/>
      <c r="I291" s="134"/>
      <c r="J291" s="134"/>
      <c r="K291" s="134"/>
      <c r="L291" s="134"/>
      <c r="M291" s="132"/>
      <c r="N291" s="135"/>
      <c r="O291" s="146"/>
      <c r="P291" s="130">
        <v>0</v>
      </c>
      <c r="Q291" s="537"/>
      <c r="R291" s="118"/>
    </row>
    <row r="292" spans="1:21" ht="20.100000000000001" customHeight="1" x14ac:dyDescent="0.3">
      <c r="A292" s="1293"/>
      <c r="B292" s="125" t="s">
        <v>90</v>
      </c>
      <c r="C292" s="130">
        <f>'строительство '!E49</f>
        <v>213250.93000000002</v>
      </c>
      <c r="D292" s="130">
        <v>0</v>
      </c>
      <c r="E292" s="130">
        <f>'строительство '!E50</f>
        <v>5.85</v>
      </c>
      <c r="F292" s="130">
        <f>'строительство '!E51</f>
        <v>213245.08000000002</v>
      </c>
      <c r="G292" s="130">
        <v>0</v>
      </c>
      <c r="H292" s="133"/>
      <c r="I292" s="134"/>
      <c r="J292" s="134"/>
      <c r="K292" s="134"/>
      <c r="L292" s="134"/>
      <c r="M292" s="132"/>
      <c r="N292" s="135"/>
      <c r="O292" s="146"/>
      <c r="P292" s="130">
        <v>0</v>
      </c>
      <c r="Q292" s="537"/>
      <c r="R292" s="118"/>
    </row>
    <row r="293" spans="1:21" ht="24.75" customHeight="1" x14ac:dyDescent="0.3">
      <c r="A293" s="1293"/>
      <c r="B293" s="125" t="s">
        <v>91</v>
      </c>
      <c r="C293" s="130">
        <f t="shared" ref="C293" si="72">C292/C291*100</f>
        <v>36.706483517518187</v>
      </c>
      <c r="D293" s="130">
        <v>0</v>
      </c>
      <c r="E293" s="130">
        <f>E292/E291*100</f>
        <v>100</v>
      </c>
      <c r="F293" s="130">
        <f>F292/F291*100</f>
        <v>36.705846177319373</v>
      </c>
      <c r="G293" s="130">
        <v>0</v>
      </c>
      <c r="H293" s="133"/>
      <c r="I293" s="134"/>
      <c r="J293" s="134"/>
      <c r="K293" s="134"/>
      <c r="L293" s="134"/>
      <c r="M293" s="132"/>
      <c r="N293" s="135"/>
      <c r="O293" s="146"/>
      <c r="P293" s="130">
        <v>0</v>
      </c>
      <c r="Q293" s="537"/>
      <c r="R293" s="118"/>
    </row>
    <row r="294" spans="1:21" ht="21.75" customHeight="1" x14ac:dyDescent="0.3">
      <c r="A294" s="1294" t="s">
        <v>186</v>
      </c>
      <c r="B294" s="527" t="s">
        <v>187</v>
      </c>
      <c r="C294" s="136">
        <f>'Переселение '!D32</f>
        <v>4967</v>
      </c>
      <c r="D294" s="136">
        <f>D297</f>
        <v>0</v>
      </c>
      <c r="E294" s="136">
        <f t="shared" ref="E294:P294" si="73">E297</f>
        <v>0</v>
      </c>
      <c r="F294" s="136">
        <f>'Переселение '!D33</f>
        <v>4967</v>
      </c>
      <c r="G294" s="136">
        <f t="shared" si="73"/>
        <v>0</v>
      </c>
      <c r="H294" s="136">
        <f t="shared" si="73"/>
        <v>0</v>
      </c>
      <c r="I294" s="136">
        <f t="shared" si="73"/>
        <v>0</v>
      </c>
      <c r="J294" s="136">
        <f t="shared" si="73"/>
        <v>0</v>
      </c>
      <c r="K294" s="136">
        <f t="shared" si="73"/>
        <v>0</v>
      </c>
      <c r="L294" s="136">
        <f t="shared" si="73"/>
        <v>0</v>
      </c>
      <c r="M294" s="136">
        <f t="shared" si="73"/>
        <v>0</v>
      </c>
      <c r="N294" s="136">
        <f t="shared" si="73"/>
        <v>0</v>
      </c>
      <c r="O294" s="136">
        <f t="shared" si="73"/>
        <v>0</v>
      </c>
      <c r="P294" s="136">
        <f t="shared" si="73"/>
        <v>0</v>
      </c>
      <c r="Q294" s="537"/>
      <c r="R294" s="118"/>
    </row>
    <row r="295" spans="1:21" ht="20.100000000000001" customHeight="1" x14ac:dyDescent="0.3">
      <c r="A295" s="1294"/>
      <c r="B295" s="137" t="s">
        <v>90</v>
      </c>
      <c r="C295" s="136">
        <f>'Переселение '!E32</f>
        <v>3662.3</v>
      </c>
      <c r="D295" s="136">
        <f>D298</f>
        <v>0</v>
      </c>
      <c r="E295" s="136">
        <f t="shared" ref="E295:P295" si="74">E298</f>
        <v>0</v>
      </c>
      <c r="F295" s="136">
        <f>'Переселение '!E31</f>
        <v>3662.3</v>
      </c>
      <c r="G295" s="136">
        <f t="shared" si="74"/>
        <v>0</v>
      </c>
      <c r="H295" s="136">
        <f t="shared" si="74"/>
        <v>0</v>
      </c>
      <c r="I295" s="136">
        <f t="shared" si="74"/>
        <v>0</v>
      </c>
      <c r="J295" s="136">
        <f t="shared" si="74"/>
        <v>0</v>
      </c>
      <c r="K295" s="136">
        <f t="shared" si="74"/>
        <v>0</v>
      </c>
      <c r="L295" s="136">
        <f t="shared" si="74"/>
        <v>0</v>
      </c>
      <c r="M295" s="136">
        <f t="shared" si="74"/>
        <v>0</v>
      </c>
      <c r="N295" s="136">
        <f t="shared" si="74"/>
        <v>0</v>
      </c>
      <c r="O295" s="136">
        <f t="shared" si="74"/>
        <v>0</v>
      </c>
      <c r="P295" s="136">
        <f t="shared" si="74"/>
        <v>0</v>
      </c>
      <c r="Q295" s="537"/>
      <c r="R295" s="118"/>
    </row>
    <row r="296" spans="1:21" ht="20.100000000000001" customHeight="1" x14ac:dyDescent="0.3">
      <c r="A296" s="1294"/>
      <c r="B296" s="137" t="s">
        <v>91</v>
      </c>
      <c r="C296" s="136">
        <f>C295/C294*100</f>
        <v>73.732635393597747</v>
      </c>
      <c r="D296" s="136">
        <v>0</v>
      </c>
      <c r="E296" s="136">
        <v>0</v>
      </c>
      <c r="F296" s="136">
        <f>F295/F294*100</f>
        <v>73.732635393597747</v>
      </c>
      <c r="G296" s="136">
        <v>0</v>
      </c>
      <c r="H296" s="133"/>
      <c r="I296" s="134"/>
      <c r="J296" s="134"/>
      <c r="K296" s="134"/>
      <c r="L296" s="134"/>
      <c r="M296" s="132"/>
      <c r="N296" s="135"/>
      <c r="O296" s="146"/>
      <c r="P296" s="136">
        <v>0</v>
      </c>
      <c r="Q296" s="537"/>
      <c r="R296" s="118"/>
    </row>
    <row r="297" spans="1:21" ht="42.75" customHeight="1" x14ac:dyDescent="0.3">
      <c r="A297" s="1288" t="s">
        <v>188</v>
      </c>
      <c r="B297" s="111" t="s">
        <v>1330</v>
      </c>
      <c r="C297" s="138">
        <f>'Переселение '!D30</f>
        <v>4967</v>
      </c>
      <c r="D297" s="138">
        <v>0</v>
      </c>
      <c r="E297" s="138">
        <v>0</v>
      </c>
      <c r="F297" s="138">
        <f>'Переселение '!D31</f>
        <v>4967</v>
      </c>
      <c r="G297" s="138">
        <v>0</v>
      </c>
      <c r="H297" s="133"/>
      <c r="I297" s="134"/>
      <c r="J297" s="134"/>
      <c r="K297" s="134"/>
      <c r="L297" s="134"/>
      <c r="M297" s="132"/>
      <c r="N297" s="135"/>
      <c r="O297" s="146"/>
      <c r="P297" s="138">
        <f>0</f>
        <v>0</v>
      </c>
      <c r="Q297" s="537"/>
      <c r="R297" s="118"/>
    </row>
    <row r="298" spans="1:21" ht="20.100000000000001" customHeight="1" x14ac:dyDescent="0.3">
      <c r="A298" s="1288"/>
      <c r="B298" s="137" t="s">
        <v>90</v>
      </c>
      <c r="C298" s="138">
        <v>3662.3</v>
      </c>
      <c r="D298" s="138">
        <v>0</v>
      </c>
      <c r="E298" s="138">
        <v>0</v>
      </c>
      <c r="F298" s="138">
        <f>'Переселение '!H31</f>
        <v>3662.3</v>
      </c>
      <c r="G298" s="138">
        <v>0</v>
      </c>
      <c r="H298" s="133"/>
      <c r="I298" s="134"/>
      <c r="J298" s="134"/>
      <c r="K298" s="134"/>
      <c r="L298" s="134"/>
      <c r="M298" s="132"/>
      <c r="N298" s="135"/>
      <c r="O298" s="146"/>
      <c r="P298" s="138">
        <f>0</f>
        <v>0</v>
      </c>
      <c r="Q298" s="537"/>
      <c r="R298" s="118"/>
    </row>
    <row r="299" spans="1:21" ht="20.100000000000001" customHeight="1" x14ac:dyDescent="0.3">
      <c r="A299" s="1288"/>
      <c r="B299" s="137" t="s">
        <v>91</v>
      </c>
      <c r="C299" s="138">
        <f>C298/C297*100</f>
        <v>73.732635393597747</v>
      </c>
      <c r="D299" s="138">
        <v>0</v>
      </c>
      <c r="E299" s="138">
        <v>0</v>
      </c>
      <c r="F299" s="138">
        <f>F298/F297*100</f>
        <v>73.732635393597747</v>
      </c>
      <c r="G299" s="138">
        <v>0</v>
      </c>
      <c r="H299" s="133"/>
      <c r="I299" s="134"/>
      <c r="J299" s="134"/>
      <c r="K299" s="134"/>
      <c r="L299" s="134"/>
      <c r="M299" s="132"/>
      <c r="N299" s="135"/>
      <c r="O299" s="146"/>
      <c r="P299" s="138">
        <v>0</v>
      </c>
      <c r="Q299" s="537"/>
      <c r="R299" s="118"/>
    </row>
    <row r="300" spans="1:21" ht="23.25" customHeight="1" x14ac:dyDescent="0.3">
      <c r="A300" s="1295"/>
      <c r="B300" s="842" t="s">
        <v>189</v>
      </c>
      <c r="C300" s="136">
        <f>D300+E300+F300+G300+P300</f>
        <v>18357990.359999999</v>
      </c>
      <c r="D300" s="136">
        <f>D17+D26+D50+D65+D84+D93+D108+D123+D147+D168+D186+D201+D216+D237+D249+D258+D270+D285+D294</f>
        <v>615603.09000000008</v>
      </c>
      <c r="E300" s="136">
        <f t="shared" ref="E300:P300" si="75">E17+E26+E50+E65+E84+E93+E108+E123+E147+E168+E186+E201+E216+E237+E249+E258+E270+E285+E294</f>
        <v>7929375.5200000005</v>
      </c>
      <c r="F300" s="136">
        <f t="shared" si="75"/>
        <v>9516519.6899999995</v>
      </c>
      <c r="G300" s="136">
        <f t="shared" si="75"/>
        <v>293241.90000000002</v>
      </c>
      <c r="H300" s="136" t="e">
        <f t="shared" si="75"/>
        <v>#REF!</v>
      </c>
      <c r="I300" s="136" t="e">
        <f t="shared" si="75"/>
        <v>#REF!</v>
      </c>
      <c r="J300" s="136" t="e">
        <f t="shared" si="75"/>
        <v>#REF!</v>
      </c>
      <c r="K300" s="136" t="e">
        <f t="shared" si="75"/>
        <v>#REF!</v>
      </c>
      <c r="L300" s="136" t="e">
        <f t="shared" si="75"/>
        <v>#REF!</v>
      </c>
      <c r="M300" s="136" t="e">
        <f t="shared" si="75"/>
        <v>#REF!</v>
      </c>
      <c r="N300" s="136" t="e">
        <f t="shared" si="75"/>
        <v>#REF!</v>
      </c>
      <c r="O300" s="136">
        <f t="shared" si="75"/>
        <v>0</v>
      </c>
      <c r="P300" s="136">
        <f t="shared" si="75"/>
        <v>3250.16</v>
      </c>
      <c r="Q300" s="541"/>
      <c r="R300" s="540"/>
      <c r="T300" s="32"/>
      <c r="U300" s="33"/>
    </row>
    <row r="301" spans="1:21" ht="23.25" customHeight="1" x14ac:dyDescent="0.3">
      <c r="A301" s="1295"/>
      <c r="B301" s="137" t="s">
        <v>90</v>
      </c>
      <c r="C301" s="136">
        <f ca="1">C295+C286+C271+C259+C250+C238+C217+C202+C187+C169+C148+C124+C109+C94+C85+C66+C51+C27+C18</f>
        <v>10952769.369999997</v>
      </c>
      <c r="D301" s="136">
        <f t="shared" ref="D301:G301" si="76">D295+D286+D271+D259+D250+D238+D217+D202+D187+D169+D148+D124+D109+D94+D85+D66+D51+D27+D18</f>
        <v>400133.4</v>
      </c>
      <c r="E301" s="136">
        <f t="shared" si="76"/>
        <v>4426258.29</v>
      </c>
      <c r="F301" s="136">
        <f t="shared" si="76"/>
        <v>6033969.0299999993</v>
      </c>
      <c r="G301" s="136">
        <f t="shared" si="76"/>
        <v>90681.13</v>
      </c>
      <c r="H301" s="136">
        <f t="shared" ref="H301:P301" si="77">H18+H27+H51+H66+H85+H94+H109+H124+H148+H169+H187+H202+H217+H238+H250+H259+H271+H286+H295</f>
        <v>0</v>
      </c>
      <c r="I301" s="136">
        <f t="shared" si="77"/>
        <v>0</v>
      </c>
      <c r="J301" s="136">
        <f t="shared" si="77"/>
        <v>0</v>
      </c>
      <c r="K301" s="136">
        <f t="shared" si="77"/>
        <v>0</v>
      </c>
      <c r="L301" s="136">
        <f t="shared" si="77"/>
        <v>0</v>
      </c>
      <c r="M301" s="136">
        <f t="shared" si="77"/>
        <v>0</v>
      </c>
      <c r="N301" s="136">
        <f t="shared" si="77"/>
        <v>0</v>
      </c>
      <c r="O301" s="136">
        <f t="shared" si="77"/>
        <v>0</v>
      </c>
      <c r="P301" s="136">
        <f t="shared" si="77"/>
        <v>1727.52</v>
      </c>
      <c r="Q301" s="537"/>
      <c r="R301" s="540"/>
      <c r="T301" s="32"/>
    </row>
    <row r="302" spans="1:21" ht="17.25" customHeight="1" x14ac:dyDescent="0.3">
      <c r="A302" s="1295"/>
      <c r="B302" s="137" t="s">
        <v>91</v>
      </c>
      <c r="C302" s="136">
        <f ca="1">C301/C300*100</f>
        <v>59.662137059756013</v>
      </c>
      <c r="D302" s="136">
        <f t="shared" ref="D302:O302" si="78">D301/D300*100</f>
        <v>64.998601615206312</v>
      </c>
      <c r="E302" s="136">
        <f t="shared" si="78"/>
        <v>55.821019938276294</v>
      </c>
      <c r="F302" s="136">
        <f t="shared" si="78"/>
        <v>63.405207224449086</v>
      </c>
      <c r="G302" s="136">
        <f t="shared" si="78"/>
        <v>30.923660636491579</v>
      </c>
      <c r="H302" s="136" t="e">
        <f t="shared" si="78"/>
        <v>#REF!</v>
      </c>
      <c r="I302" s="136" t="e">
        <f t="shared" si="78"/>
        <v>#REF!</v>
      </c>
      <c r="J302" s="136" t="e">
        <f t="shared" si="78"/>
        <v>#REF!</v>
      </c>
      <c r="K302" s="136" t="e">
        <f t="shared" si="78"/>
        <v>#REF!</v>
      </c>
      <c r="L302" s="136" t="e">
        <f t="shared" si="78"/>
        <v>#REF!</v>
      </c>
      <c r="M302" s="136" t="e">
        <f t="shared" si="78"/>
        <v>#REF!</v>
      </c>
      <c r="N302" s="136" t="e">
        <f t="shared" si="78"/>
        <v>#REF!</v>
      </c>
      <c r="O302" s="136" t="e">
        <f t="shared" si="78"/>
        <v>#DIV/0!</v>
      </c>
      <c r="P302" s="136">
        <f t="shared" ref="P302" si="79">P301/P300*100</f>
        <v>53.151844832254412</v>
      </c>
      <c r="Q302" s="119"/>
      <c r="R302" s="118"/>
    </row>
    <row r="303" spans="1:21" ht="18.75" x14ac:dyDescent="0.3">
      <c r="A303" s="114"/>
      <c r="B303" s="115"/>
      <c r="C303" s="116"/>
      <c r="D303" s="542"/>
      <c r="E303" s="542"/>
      <c r="F303" s="542"/>
      <c r="G303" s="542"/>
      <c r="H303" s="535"/>
      <c r="I303" s="118"/>
      <c r="J303" s="118"/>
      <c r="K303" s="118"/>
      <c r="L303" s="118"/>
      <c r="M303" s="119"/>
      <c r="N303" s="119"/>
      <c r="O303" s="119"/>
      <c r="P303" s="542"/>
      <c r="Q303" s="119"/>
      <c r="R303" s="118"/>
    </row>
    <row r="304" spans="1:21" ht="18.75" x14ac:dyDescent="0.3">
      <c r="A304" s="114"/>
      <c r="B304" s="115"/>
      <c r="C304" s="116"/>
      <c r="D304" s="542"/>
      <c r="E304" s="542"/>
      <c r="F304" s="542" t="s">
        <v>190</v>
      </c>
      <c r="G304" s="542"/>
      <c r="H304" s="535"/>
      <c r="I304" s="118"/>
      <c r="J304" s="118"/>
      <c r="K304" s="118"/>
      <c r="L304" s="118"/>
      <c r="M304" s="119"/>
      <c r="N304" s="119"/>
      <c r="O304" s="119"/>
      <c r="P304" s="542"/>
      <c r="Q304" s="119"/>
      <c r="R304" s="118"/>
      <c r="S304" s="32"/>
    </row>
    <row r="305" spans="1:19" ht="18.75" x14ac:dyDescent="0.3">
      <c r="A305" s="114"/>
      <c r="B305" s="115"/>
      <c r="C305" s="116"/>
      <c r="D305" s="542"/>
      <c r="E305" s="542"/>
      <c r="F305" s="542"/>
      <c r="G305" s="542"/>
      <c r="H305" s="535"/>
      <c r="I305" s="118"/>
      <c r="J305" s="118"/>
      <c r="K305" s="118"/>
      <c r="L305" s="118"/>
      <c r="M305" s="119"/>
      <c r="N305" s="119"/>
      <c r="O305" s="119"/>
      <c r="P305" s="542"/>
      <c r="Q305" s="119"/>
      <c r="R305" s="118"/>
    </row>
    <row r="306" spans="1:19" ht="18.75" x14ac:dyDescent="0.3">
      <c r="A306" s="114"/>
      <c r="B306" s="115"/>
      <c r="C306" s="116"/>
      <c r="D306" s="542"/>
      <c r="E306" s="542"/>
      <c r="F306" s="542"/>
      <c r="G306" s="542"/>
      <c r="H306" s="535"/>
      <c r="I306" s="118"/>
      <c r="J306" s="118"/>
      <c r="K306" s="118"/>
      <c r="L306" s="118"/>
      <c r="M306" s="119"/>
      <c r="N306" s="119"/>
      <c r="O306" s="119"/>
      <c r="P306" s="542"/>
      <c r="Q306" s="119"/>
      <c r="R306" s="118"/>
      <c r="S306" s="32"/>
    </row>
    <row r="307" spans="1:19" ht="18.75" x14ac:dyDescent="0.3">
      <c r="A307" s="114"/>
      <c r="B307" s="115"/>
      <c r="C307" s="116"/>
      <c r="D307" s="542"/>
      <c r="E307" s="542">
        <f>D301+E301+F301+P301</f>
        <v>10862088.239999998</v>
      </c>
      <c r="F307" s="542"/>
      <c r="G307" s="542"/>
      <c r="H307" s="535"/>
      <c r="I307" s="118"/>
      <c r="J307" s="118"/>
      <c r="K307" s="118"/>
      <c r="L307" s="118"/>
      <c r="M307" s="119"/>
      <c r="N307" s="119"/>
      <c r="O307" s="119"/>
      <c r="P307" s="542"/>
      <c r="Q307" s="119"/>
      <c r="R307" s="118"/>
    </row>
  </sheetData>
  <mergeCells count="110">
    <mergeCell ref="E2:P2"/>
    <mergeCell ref="E3:P3"/>
    <mergeCell ref="E4:P4"/>
    <mergeCell ref="E1:P1"/>
    <mergeCell ref="A41:A43"/>
    <mergeCell ref="A44:A46"/>
    <mergeCell ref="A50:A52"/>
    <mergeCell ref="A53:A55"/>
    <mergeCell ref="A23:A25"/>
    <mergeCell ref="A26:A28"/>
    <mergeCell ref="A29:A31"/>
    <mergeCell ref="A35:A37"/>
    <mergeCell ref="A38:A40"/>
    <mergeCell ref="A8:G8"/>
    <mergeCell ref="A9:G9"/>
    <mergeCell ref="A17:A19"/>
    <mergeCell ref="A20:A22"/>
    <mergeCell ref="A10:G10"/>
    <mergeCell ref="A11:G11"/>
    <mergeCell ref="A14:A16"/>
    <mergeCell ref="B14:B16"/>
    <mergeCell ref="C15:C16"/>
    <mergeCell ref="C14:P14"/>
    <mergeCell ref="D15:P15"/>
    <mergeCell ref="A59:A61"/>
    <mergeCell ref="A47:A49"/>
    <mergeCell ref="A32:A33"/>
    <mergeCell ref="C80:P80"/>
    <mergeCell ref="A62:A64"/>
    <mergeCell ref="A65:A67"/>
    <mergeCell ref="A81:A83"/>
    <mergeCell ref="A84:A86"/>
    <mergeCell ref="A87:A89"/>
    <mergeCell ref="A56:A58"/>
    <mergeCell ref="A90:A92"/>
    <mergeCell ref="A93:A95"/>
    <mergeCell ref="A96:A98"/>
    <mergeCell ref="A68:A70"/>
    <mergeCell ref="A71:A73"/>
    <mergeCell ref="A74:A76"/>
    <mergeCell ref="A117:A119"/>
    <mergeCell ref="A123:A125"/>
    <mergeCell ref="A126:A128"/>
    <mergeCell ref="A129:A131"/>
    <mergeCell ref="A132:A134"/>
    <mergeCell ref="A135:A137"/>
    <mergeCell ref="A120:A122"/>
    <mergeCell ref="A99:A101"/>
    <mergeCell ref="A102:A104"/>
    <mergeCell ref="A105:A107"/>
    <mergeCell ref="A108:A110"/>
    <mergeCell ref="A111:A113"/>
    <mergeCell ref="A114:A116"/>
    <mergeCell ref="A156:A158"/>
    <mergeCell ref="A159:A161"/>
    <mergeCell ref="A162:A164"/>
    <mergeCell ref="A165:A167"/>
    <mergeCell ref="A168:A170"/>
    <mergeCell ref="A171:A173"/>
    <mergeCell ref="A138:A140"/>
    <mergeCell ref="A141:A143"/>
    <mergeCell ref="A144:A146"/>
    <mergeCell ref="A147:A149"/>
    <mergeCell ref="A150:A152"/>
    <mergeCell ref="A153:A155"/>
    <mergeCell ref="A192:A194"/>
    <mergeCell ref="A195:A197"/>
    <mergeCell ref="A198:A200"/>
    <mergeCell ref="A201:A203"/>
    <mergeCell ref="A204:A206"/>
    <mergeCell ref="A207:A209"/>
    <mergeCell ref="A174:A176"/>
    <mergeCell ref="A177:A179"/>
    <mergeCell ref="A180:A182"/>
    <mergeCell ref="A183:A185"/>
    <mergeCell ref="A186:A188"/>
    <mergeCell ref="A189:A191"/>
    <mergeCell ref="A237:A239"/>
    <mergeCell ref="A240:A242"/>
    <mergeCell ref="A243:A245"/>
    <mergeCell ref="A210:A212"/>
    <mergeCell ref="A213:A215"/>
    <mergeCell ref="A216:A218"/>
    <mergeCell ref="A219:A221"/>
    <mergeCell ref="A222:A224"/>
    <mergeCell ref="A225:A227"/>
    <mergeCell ref="A246:A248"/>
    <mergeCell ref="A282:A284"/>
    <mergeCell ref="A77:A79"/>
    <mergeCell ref="A13:P13"/>
    <mergeCell ref="A288:A290"/>
    <mergeCell ref="A291:A293"/>
    <mergeCell ref="A294:A296"/>
    <mergeCell ref="A297:A299"/>
    <mergeCell ref="A300:A302"/>
    <mergeCell ref="A267:A269"/>
    <mergeCell ref="A270:A272"/>
    <mergeCell ref="A273:A275"/>
    <mergeCell ref="A276:A278"/>
    <mergeCell ref="A279:A281"/>
    <mergeCell ref="A285:A287"/>
    <mergeCell ref="A249:A251"/>
    <mergeCell ref="A252:A254"/>
    <mergeCell ref="A255:A257"/>
    <mergeCell ref="A258:A260"/>
    <mergeCell ref="A261:A263"/>
    <mergeCell ref="A264:A266"/>
    <mergeCell ref="A228:A230"/>
    <mergeCell ref="A231:A233"/>
    <mergeCell ref="A234:A236"/>
  </mergeCells>
  <phoneticPr fontId="135" type="noConversion"/>
  <printOptions horizontalCentered="1"/>
  <pageMargins left="0.78740157480314965" right="0.39370078740157483" top="0.78740157480314965" bottom="0.78740157480314965" header="0.51181102362204722" footer="0.39370078740157483"/>
  <pageSetup paperSize="9" scale="62" fitToHeight="0" orientation="landscape" useFirstPageNumber="1" r:id="rId1"/>
  <headerFooter>
    <oddFooter>&amp;R&amp;"Times New Roman,обычный"&amp;14&amp;P</oddFooter>
  </headerFooter>
  <rowBreaks count="3" manualBreakCount="3">
    <brk id="49" max="16383" man="1"/>
    <brk id="197" max="16383" man="1"/>
    <brk id="2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N23"/>
  <sheetViews>
    <sheetView topLeftCell="A10" zoomScale="80" zoomScaleNormal="80" zoomScalePageLayoutView="60" workbookViewId="0">
      <selection activeCell="D9" sqref="D9:J9"/>
    </sheetView>
  </sheetViews>
  <sheetFormatPr defaultColWidth="11.42578125" defaultRowHeight="20.25" customHeight="1" x14ac:dyDescent="0.25"/>
  <cols>
    <col min="1" max="1" width="8.7109375" style="22" customWidth="1"/>
    <col min="2" max="2" width="45.7109375" style="579" customWidth="1"/>
    <col min="3" max="3" width="15.7109375" style="579" customWidth="1"/>
    <col min="4" max="4" width="17.7109375" style="22" customWidth="1"/>
    <col min="5" max="5" width="17.7109375" style="579" customWidth="1"/>
    <col min="6" max="6" width="12.7109375" style="579" customWidth="1"/>
    <col min="7" max="7" width="35.7109375" style="23" customWidth="1"/>
    <col min="8" max="8" width="17.7109375" style="579" customWidth="1"/>
    <col min="9" max="9" width="12.7109375" style="579" customWidth="1"/>
    <col min="10" max="10" width="31" style="23" customWidth="1"/>
    <col min="11" max="11" width="13.28515625" style="579" bestFit="1" customWidth="1"/>
    <col min="12" max="13" width="11.42578125" style="579"/>
    <col min="14" max="14" width="61.85546875" style="579" customWidth="1"/>
    <col min="15" max="256" width="11.42578125" style="579"/>
    <col min="257" max="257" width="8.7109375" style="579" customWidth="1"/>
    <col min="258" max="258" width="37.85546875" style="579" customWidth="1"/>
    <col min="259" max="259" width="21.7109375" style="579" customWidth="1"/>
    <col min="260" max="260" width="19.7109375" style="579" customWidth="1"/>
    <col min="261" max="261" width="17.5703125" style="579" customWidth="1"/>
    <col min="262" max="262" width="14.7109375" style="579" customWidth="1"/>
    <col min="263" max="263" width="36.7109375" style="579" customWidth="1"/>
    <col min="264" max="264" width="14.7109375" style="579" customWidth="1"/>
    <col min="265" max="265" width="19.42578125" style="579" customWidth="1"/>
    <col min="266" max="266" width="27.140625" style="579" customWidth="1"/>
    <col min="267" max="267" width="13.28515625" style="579" bestFit="1" customWidth="1"/>
    <col min="268" max="512" width="11.42578125" style="579"/>
    <col min="513" max="513" width="8.7109375" style="579" customWidth="1"/>
    <col min="514" max="514" width="37.85546875" style="579" customWidth="1"/>
    <col min="515" max="515" width="21.7109375" style="579" customWidth="1"/>
    <col min="516" max="516" width="19.7109375" style="579" customWidth="1"/>
    <col min="517" max="517" width="17.5703125" style="579" customWidth="1"/>
    <col min="518" max="518" width="14.7109375" style="579" customWidth="1"/>
    <col min="519" max="519" width="36.7109375" style="579" customWidth="1"/>
    <col min="520" max="520" width="14.7109375" style="579" customWidth="1"/>
    <col min="521" max="521" width="19.42578125" style="579" customWidth="1"/>
    <col min="522" max="522" width="27.140625" style="579" customWidth="1"/>
    <col min="523" max="523" width="13.28515625" style="579" bestFit="1" customWidth="1"/>
    <col min="524" max="768" width="11.42578125" style="579"/>
    <col min="769" max="769" width="8.7109375" style="579" customWidth="1"/>
    <col min="770" max="770" width="37.85546875" style="579" customWidth="1"/>
    <col min="771" max="771" width="21.7109375" style="579" customWidth="1"/>
    <col min="772" max="772" width="19.7109375" style="579" customWidth="1"/>
    <col min="773" max="773" width="17.5703125" style="579" customWidth="1"/>
    <col min="774" max="774" width="14.7109375" style="579" customWidth="1"/>
    <col min="775" max="775" width="36.7109375" style="579" customWidth="1"/>
    <col min="776" max="776" width="14.7109375" style="579" customWidth="1"/>
    <col min="777" max="777" width="19.42578125" style="579" customWidth="1"/>
    <col min="778" max="778" width="27.140625" style="579" customWidth="1"/>
    <col min="779" max="779" width="13.28515625" style="579" bestFit="1" customWidth="1"/>
    <col min="780" max="1024" width="11.42578125" style="579"/>
    <col min="1025" max="1025" width="8.7109375" style="579" customWidth="1"/>
    <col min="1026" max="1026" width="37.85546875" style="579" customWidth="1"/>
    <col min="1027" max="1027" width="21.7109375" style="579" customWidth="1"/>
    <col min="1028" max="1028" width="19.7109375" style="579" customWidth="1"/>
    <col min="1029" max="1029" width="17.5703125" style="579" customWidth="1"/>
    <col min="1030" max="1030" width="14.7109375" style="579" customWidth="1"/>
    <col min="1031" max="1031" width="36.7109375" style="579" customWidth="1"/>
    <col min="1032" max="1032" width="14.7109375" style="579" customWidth="1"/>
    <col min="1033" max="1033" width="19.42578125" style="579" customWidth="1"/>
    <col min="1034" max="1034" width="27.140625" style="579" customWidth="1"/>
    <col min="1035" max="1035" width="13.28515625" style="579" bestFit="1" customWidth="1"/>
    <col min="1036" max="1280" width="11.42578125" style="579"/>
    <col min="1281" max="1281" width="8.7109375" style="579" customWidth="1"/>
    <col min="1282" max="1282" width="37.85546875" style="579" customWidth="1"/>
    <col min="1283" max="1283" width="21.7109375" style="579" customWidth="1"/>
    <col min="1284" max="1284" width="19.7109375" style="579" customWidth="1"/>
    <col min="1285" max="1285" width="17.5703125" style="579" customWidth="1"/>
    <col min="1286" max="1286" width="14.7109375" style="579" customWidth="1"/>
    <col min="1287" max="1287" width="36.7109375" style="579" customWidth="1"/>
    <col min="1288" max="1288" width="14.7109375" style="579" customWidth="1"/>
    <col min="1289" max="1289" width="19.42578125" style="579" customWidth="1"/>
    <col min="1290" max="1290" width="27.140625" style="579" customWidth="1"/>
    <col min="1291" max="1291" width="13.28515625" style="579" bestFit="1" customWidth="1"/>
    <col min="1292" max="1536" width="11.42578125" style="579"/>
    <col min="1537" max="1537" width="8.7109375" style="579" customWidth="1"/>
    <col min="1538" max="1538" width="37.85546875" style="579" customWidth="1"/>
    <col min="1539" max="1539" width="21.7109375" style="579" customWidth="1"/>
    <col min="1540" max="1540" width="19.7109375" style="579" customWidth="1"/>
    <col min="1541" max="1541" width="17.5703125" style="579" customWidth="1"/>
    <col min="1542" max="1542" width="14.7109375" style="579" customWidth="1"/>
    <col min="1543" max="1543" width="36.7109375" style="579" customWidth="1"/>
    <col min="1544" max="1544" width="14.7109375" style="579" customWidth="1"/>
    <col min="1545" max="1545" width="19.42578125" style="579" customWidth="1"/>
    <col min="1546" max="1546" width="27.140625" style="579" customWidth="1"/>
    <col min="1547" max="1547" width="13.28515625" style="579" bestFit="1" customWidth="1"/>
    <col min="1548" max="1792" width="11.42578125" style="579"/>
    <col min="1793" max="1793" width="8.7109375" style="579" customWidth="1"/>
    <col min="1794" max="1794" width="37.85546875" style="579" customWidth="1"/>
    <col min="1795" max="1795" width="21.7109375" style="579" customWidth="1"/>
    <col min="1796" max="1796" width="19.7109375" style="579" customWidth="1"/>
    <col min="1797" max="1797" width="17.5703125" style="579" customWidth="1"/>
    <col min="1798" max="1798" width="14.7109375" style="579" customWidth="1"/>
    <col min="1799" max="1799" width="36.7109375" style="579" customWidth="1"/>
    <col min="1800" max="1800" width="14.7109375" style="579" customWidth="1"/>
    <col min="1801" max="1801" width="19.42578125" style="579" customWidth="1"/>
    <col min="1802" max="1802" width="27.140625" style="579" customWidth="1"/>
    <col min="1803" max="1803" width="13.28515625" style="579" bestFit="1" customWidth="1"/>
    <col min="1804" max="2048" width="11.42578125" style="579"/>
    <col min="2049" max="2049" width="8.7109375" style="579" customWidth="1"/>
    <col min="2050" max="2050" width="37.85546875" style="579" customWidth="1"/>
    <col min="2051" max="2051" width="21.7109375" style="579" customWidth="1"/>
    <col min="2052" max="2052" width="19.7109375" style="579" customWidth="1"/>
    <col min="2053" max="2053" width="17.5703125" style="579" customWidth="1"/>
    <col min="2054" max="2054" width="14.7109375" style="579" customWidth="1"/>
    <col min="2055" max="2055" width="36.7109375" style="579" customWidth="1"/>
    <col min="2056" max="2056" width="14.7109375" style="579" customWidth="1"/>
    <col min="2057" max="2057" width="19.42578125" style="579" customWidth="1"/>
    <col min="2058" max="2058" width="27.140625" style="579" customWidth="1"/>
    <col min="2059" max="2059" width="13.28515625" style="579" bestFit="1" customWidth="1"/>
    <col min="2060" max="2304" width="11.42578125" style="579"/>
    <col min="2305" max="2305" width="8.7109375" style="579" customWidth="1"/>
    <col min="2306" max="2306" width="37.85546875" style="579" customWidth="1"/>
    <col min="2307" max="2307" width="21.7109375" style="579" customWidth="1"/>
    <col min="2308" max="2308" width="19.7109375" style="579" customWidth="1"/>
    <col min="2309" max="2309" width="17.5703125" style="579" customWidth="1"/>
    <col min="2310" max="2310" width="14.7109375" style="579" customWidth="1"/>
    <col min="2311" max="2311" width="36.7109375" style="579" customWidth="1"/>
    <col min="2312" max="2312" width="14.7109375" style="579" customWidth="1"/>
    <col min="2313" max="2313" width="19.42578125" style="579" customWidth="1"/>
    <col min="2314" max="2314" width="27.140625" style="579" customWidth="1"/>
    <col min="2315" max="2315" width="13.28515625" style="579" bestFit="1" customWidth="1"/>
    <col min="2316" max="2560" width="11.42578125" style="579"/>
    <col min="2561" max="2561" width="8.7109375" style="579" customWidth="1"/>
    <col min="2562" max="2562" width="37.85546875" style="579" customWidth="1"/>
    <col min="2563" max="2563" width="21.7109375" style="579" customWidth="1"/>
    <col min="2564" max="2564" width="19.7109375" style="579" customWidth="1"/>
    <col min="2565" max="2565" width="17.5703125" style="579" customWidth="1"/>
    <col min="2566" max="2566" width="14.7109375" style="579" customWidth="1"/>
    <col min="2567" max="2567" width="36.7109375" style="579" customWidth="1"/>
    <col min="2568" max="2568" width="14.7109375" style="579" customWidth="1"/>
    <col min="2569" max="2569" width="19.42578125" style="579" customWidth="1"/>
    <col min="2570" max="2570" width="27.140625" style="579" customWidth="1"/>
    <col min="2571" max="2571" width="13.28515625" style="579" bestFit="1" customWidth="1"/>
    <col min="2572" max="2816" width="11.42578125" style="579"/>
    <col min="2817" max="2817" width="8.7109375" style="579" customWidth="1"/>
    <col min="2818" max="2818" width="37.85546875" style="579" customWidth="1"/>
    <col min="2819" max="2819" width="21.7109375" style="579" customWidth="1"/>
    <col min="2820" max="2820" width="19.7109375" style="579" customWidth="1"/>
    <col min="2821" max="2821" width="17.5703125" style="579" customWidth="1"/>
    <col min="2822" max="2822" width="14.7109375" style="579" customWidth="1"/>
    <col min="2823" max="2823" width="36.7109375" style="579" customWidth="1"/>
    <col min="2824" max="2824" width="14.7109375" style="579" customWidth="1"/>
    <col min="2825" max="2825" width="19.42578125" style="579" customWidth="1"/>
    <col min="2826" max="2826" width="27.140625" style="579" customWidth="1"/>
    <col min="2827" max="2827" width="13.28515625" style="579" bestFit="1" customWidth="1"/>
    <col min="2828" max="3072" width="11.42578125" style="579"/>
    <col min="3073" max="3073" width="8.7109375" style="579" customWidth="1"/>
    <col min="3074" max="3074" width="37.85546875" style="579" customWidth="1"/>
    <col min="3075" max="3075" width="21.7109375" style="579" customWidth="1"/>
    <col min="3076" max="3076" width="19.7109375" style="579" customWidth="1"/>
    <col min="3077" max="3077" width="17.5703125" style="579" customWidth="1"/>
    <col min="3078" max="3078" width="14.7109375" style="579" customWidth="1"/>
    <col min="3079" max="3079" width="36.7109375" style="579" customWidth="1"/>
    <col min="3080" max="3080" width="14.7109375" style="579" customWidth="1"/>
    <col min="3081" max="3081" width="19.42578125" style="579" customWidth="1"/>
    <col min="3082" max="3082" width="27.140625" style="579" customWidth="1"/>
    <col min="3083" max="3083" width="13.28515625" style="579" bestFit="1" customWidth="1"/>
    <col min="3084" max="3328" width="11.42578125" style="579"/>
    <col min="3329" max="3329" width="8.7109375" style="579" customWidth="1"/>
    <col min="3330" max="3330" width="37.85546875" style="579" customWidth="1"/>
    <col min="3331" max="3331" width="21.7109375" style="579" customWidth="1"/>
    <col min="3332" max="3332" width="19.7109375" style="579" customWidth="1"/>
    <col min="3333" max="3333" width="17.5703125" style="579" customWidth="1"/>
    <col min="3334" max="3334" width="14.7109375" style="579" customWidth="1"/>
    <col min="3335" max="3335" width="36.7109375" style="579" customWidth="1"/>
    <col min="3336" max="3336" width="14.7109375" style="579" customWidth="1"/>
    <col min="3337" max="3337" width="19.42578125" style="579" customWidth="1"/>
    <col min="3338" max="3338" width="27.140625" style="579" customWidth="1"/>
    <col min="3339" max="3339" width="13.28515625" style="579" bestFit="1" customWidth="1"/>
    <col min="3340" max="3584" width="11.42578125" style="579"/>
    <col min="3585" max="3585" width="8.7109375" style="579" customWidth="1"/>
    <col min="3586" max="3586" width="37.85546875" style="579" customWidth="1"/>
    <col min="3587" max="3587" width="21.7109375" style="579" customWidth="1"/>
    <col min="3588" max="3588" width="19.7109375" style="579" customWidth="1"/>
    <col min="3589" max="3589" width="17.5703125" style="579" customWidth="1"/>
    <col min="3590" max="3590" width="14.7109375" style="579" customWidth="1"/>
    <col min="3591" max="3591" width="36.7109375" style="579" customWidth="1"/>
    <col min="3592" max="3592" width="14.7109375" style="579" customWidth="1"/>
    <col min="3593" max="3593" width="19.42578125" style="579" customWidth="1"/>
    <col min="3594" max="3594" width="27.140625" style="579" customWidth="1"/>
    <col min="3595" max="3595" width="13.28515625" style="579" bestFit="1" customWidth="1"/>
    <col min="3596" max="3840" width="11.42578125" style="579"/>
    <col min="3841" max="3841" width="8.7109375" style="579" customWidth="1"/>
    <col min="3842" max="3842" width="37.85546875" style="579" customWidth="1"/>
    <col min="3843" max="3843" width="21.7109375" style="579" customWidth="1"/>
    <col min="3844" max="3844" width="19.7109375" style="579" customWidth="1"/>
    <col min="3845" max="3845" width="17.5703125" style="579" customWidth="1"/>
    <col min="3846" max="3846" width="14.7109375" style="579" customWidth="1"/>
    <col min="3847" max="3847" width="36.7109375" style="579" customWidth="1"/>
    <col min="3848" max="3848" width="14.7109375" style="579" customWidth="1"/>
    <col min="3849" max="3849" width="19.42578125" style="579" customWidth="1"/>
    <col min="3850" max="3850" width="27.140625" style="579" customWidth="1"/>
    <col min="3851" max="3851" width="13.28515625" style="579" bestFit="1" customWidth="1"/>
    <col min="3852" max="4096" width="11.42578125" style="579"/>
    <col min="4097" max="4097" width="8.7109375" style="579" customWidth="1"/>
    <col min="4098" max="4098" width="37.85546875" style="579" customWidth="1"/>
    <col min="4099" max="4099" width="21.7109375" style="579" customWidth="1"/>
    <col min="4100" max="4100" width="19.7109375" style="579" customWidth="1"/>
    <col min="4101" max="4101" width="17.5703125" style="579" customWidth="1"/>
    <col min="4102" max="4102" width="14.7109375" style="579" customWidth="1"/>
    <col min="4103" max="4103" width="36.7109375" style="579" customWidth="1"/>
    <col min="4104" max="4104" width="14.7109375" style="579" customWidth="1"/>
    <col min="4105" max="4105" width="19.42578125" style="579" customWidth="1"/>
    <col min="4106" max="4106" width="27.140625" style="579" customWidth="1"/>
    <col min="4107" max="4107" width="13.28515625" style="579" bestFit="1" customWidth="1"/>
    <col min="4108" max="4352" width="11.42578125" style="579"/>
    <col min="4353" max="4353" width="8.7109375" style="579" customWidth="1"/>
    <col min="4354" max="4354" width="37.85546875" style="579" customWidth="1"/>
    <col min="4355" max="4355" width="21.7109375" style="579" customWidth="1"/>
    <col min="4356" max="4356" width="19.7109375" style="579" customWidth="1"/>
    <col min="4357" max="4357" width="17.5703125" style="579" customWidth="1"/>
    <col min="4358" max="4358" width="14.7109375" style="579" customWidth="1"/>
    <col min="4359" max="4359" width="36.7109375" style="579" customWidth="1"/>
    <col min="4360" max="4360" width="14.7109375" style="579" customWidth="1"/>
    <col min="4361" max="4361" width="19.42578125" style="579" customWidth="1"/>
    <col min="4362" max="4362" width="27.140625" style="579" customWidth="1"/>
    <col min="4363" max="4363" width="13.28515625" style="579" bestFit="1" customWidth="1"/>
    <col min="4364" max="4608" width="11.42578125" style="579"/>
    <col min="4609" max="4609" width="8.7109375" style="579" customWidth="1"/>
    <col min="4610" max="4610" width="37.85546875" style="579" customWidth="1"/>
    <col min="4611" max="4611" width="21.7109375" style="579" customWidth="1"/>
    <col min="4612" max="4612" width="19.7109375" style="579" customWidth="1"/>
    <col min="4613" max="4613" width="17.5703125" style="579" customWidth="1"/>
    <col min="4614" max="4614" width="14.7109375" style="579" customWidth="1"/>
    <col min="4615" max="4615" width="36.7109375" style="579" customWidth="1"/>
    <col min="4616" max="4616" width="14.7109375" style="579" customWidth="1"/>
    <col min="4617" max="4617" width="19.42578125" style="579" customWidth="1"/>
    <col min="4618" max="4618" width="27.140625" style="579" customWidth="1"/>
    <col min="4619" max="4619" width="13.28515625" style="579" bestFit="1" customWidth="1"/>
    <col min="4620" max="4864" width="11.42578125" style="579"/>
    <col min="4865" max="4865" width="8.7109375" style="579" customWidth="1"/>
    <col min="4866" max="4866" width="37.85546875" style="579" customWidth="1"/>
    <col min="4867" max="4867" width="21.7109375" style="579" customWidth="1"/>
    <col min="4868" max="4868" width="19.7109375" style="579" customWidth="1"/>
    <col min="4869" max="4869" width="17.5703125" style="579" customWidth="1"/>
    <col min="4870" max="4870" width="14.7109375" style="579" customWidth="1"/>
    <col min="4871" max="4871" width="36.7109375" style="579" customWidth="1"/>
    <col min="4872" max="4872" width="14.7109375" style="579" customWidth="1"/>
    <col min="4873" max="4873" width="19.42578125" style="579" customWidth="1"/>
    <col min="4874" max="4874" width="27.140625" style="579" customWidth="1"/>
    <col min="4875" max="4875" width="13.28515625" style="579" bestFit="1" customWidth="1"/>
    <col min="4876" max="5120" width="11.42578125" style="579"/>
    <col min="5121" max="5121" width="8.7109375" style="579" customWidth="1"/>
    <col min="5122" max="5122" width="37.85546875" style="579" customWidth="1"/>
    <col min="5123" max="5123" width="21.7109375" style="579" customWidth="1"/>
    <col min="5124" max="5124" width="19.7109375" style="579" customWidth="1"/>
    <col min="5125" max="5125" width="17.5703125" style="579" customWidth="1"/>
    <col min="5126" max="5126" width="14.7109375" style="579" customWidth="1"/>
    <col min="5127" max="5127" width="36.7109375" style="579" customWidth="1"/>
    <col min="5128" max="5128" width="14.7109375" style="579" customWidth="1"/>
    <col min="5129" max="5129" width="19.42578125" style="579" customWidth="1"/>
    <col min="5130" max="5130" width="27.140625" style="579" customWidth="1"/>
    <col min="5131" max="5131" width="13.28515625" style="579" bestFit="1" customWidth="1"/>
    <col min="5132" max="5376" width="11.42578125" style="579"/>
    <col min="5377" max="5377" width="8.7109375" style="579" customWidth="1"/>
    <col min="5378" max="5378" width="37.85546875" style="579" customWidth="1"/>
    <col min="5379" max="5379" width="21.7109375" style="579" customWidth="1"/>
    <col min="5380" max="5380" width="19.7109375" style="579" customWidth="1"/>
    <col min="5381" max="5381" width="17.5703125" style="579" customWidth="1"/>
    <col min="5382" max="5382" width="14.7109375" style="579" customWidth="1"/>
    <col min="5383" max="5383" width="36.7109375" style="579" customWidth="1"/>
    <col min="5384" max="5384" width="14.7109375" style="579" customWidth="1"/>
    <col min="5385" max="5385" width="19.42578125" style="579" customWidth="1"/>
    <col min="5386" max="5386" width="27.140625" style="579" customWidth="1"/>
    <col min="5387" max="5387" width="13.28515625" style="579" bestFit="1" customWidth="1"/>
    <col min="5388" max="5632" width="11.42578125" style="579"/>
    <col min="5633" max="5633" width="8.7109375" style="579" customWidth="1"/>
    <col min="5634" max="5634" width="37.85546875" style="579" customWidth="1"/>
    <col min="5635" max="5635" width="21.7109375" style="579" customWidth="1"/>
    <col min="5636" max="5636" width="19.7109375" style="579" customWidth="1"/>
    <col min="5637" max="5637" width="17.5703125" style="579" customWidth="1"/>
    <col min="5638" max="5638" width="14.7109375" style="579" customWidth="1"/>
    <col min="5639" max="5639" width="36.7109375" style="579" customWidth="1"/>
    <col min="5640" max="5640" width="14.7109375" style="579" customWidth="1"/>
    <col min="5641" max="5641" width="19.42578125" style="579" customWidth="1"/>
    <col min="5642" max="5642" width="27.140625" style="579" customWidth="1"/>
    <col min="5643" max="5643" width="13.28515625" style="579" bestFit="1" customWidth="1"/>
    <col min="5644" max="5888" width="11.42578125" style="579"/>
    <col min="5889" max="5889" width="8.7109375" style="579" customWidth="1"/>
    <col min="5890" max="5890" width="37.85546875" style="579" customWidth="1"/>
    <col min="5891" max="5891" width="21.7109375" style="579" customWidth="1"/>
    <col min="5892" max="5892" width="19.7109375" style="579" customWidth="1"/>
    <col min="5893" max="5893" width="17.5703125" style="579" customWidth="1"/>
    <col min="5894" max="5894" width="14.7109375" style="579" customWidth="1"/>
    <col min="5895" max="5895" width="36.7109375" style="579" customWidth="1"/>
    <col min="5896" max="5896" width="14.7109375" style="579" customWidth="1"/>
    <col min="5897" max="5897" width="19.42578125" style="579" customWidth="1"/>
    <col min="5898" max="5898" width="27.140625" style="579" customWidth="1"/>
    <col min="5899" max="5899" width="13.28515625" style="579" bestFit="1" customWidth="1"/>
    <col min="5900" max="6144" width="11.42578125" style="579"/>
    <col min="6145" max="6145" width="8.7109375" style="579" customWidth="1"/>
    <col min="6146" max="6146" width="37.85546875" style="579" customWidth="1"/>
    <col min="6147" max="6147" width="21.7109375" style="579" customWidth="1"/>
    <col min="6148" max="6148" width="19.7109375" style="579" customWidth="1"/>
    <col min="6149" max="6149" width="17.5703125" style="579" customWidth="1"/>
    <col min="6150" max="6150" width="14.7109375" style="579" customWidth="1"/>
    <col min="6151" max="6151" width="36.7109375" style="579" customWidth="1"/>
    <col min="6152" max="6152" width="14.7109375" style="579" customWidth="1"/>
    <col min="6153" max="6153" width="19.42578125" style="579" customWidth="1"/>
    <col min="6154" max="6154" width="27.140625" style="579" customWidth="1"/>
    <col min="6155" max="6155" width="13.28515625" style="579" bestFit="1" customWidth="1"/>
    <col min="6156" max="6400" width="11.42578125" style="579"/>
    <col min="6401" max="6401" width="8.7109375" style="579" customWidth="1"/>
    <col min="6402" max="6402" width="37.85546875" style="579" customWidth="1"/>
    <col min="6403" max="6403" width="21.7109375" style="579" customWidth="1"/>
    <col min="6404" max="6404" width="19.7109375" style="579" customWidth="1"/>
    <col min="6405" max="6405" width="17.5703125" style="579" customWidth="1"/>
    <col min="6406" max="6406" width="14.7109375" style="579" customWidth="1"/>
    <col min="6407" max="6407" width="36.7109375" style="579" customWidth="1"/>
    <col min="6408" max="6408" width="14.7109375" style="579" customWidth="1"/>
    <col min="6409" max="6409" width="19.42578125" style="579" customWidth="1"/>
    <col min="6410" max="6410" width="27.140625" style="579" customWidth="1"/>
    <col min="6411" max="6411" width="13.28515625" style="579" bestFit="1" customWidth="1"/>
    <col min="6412" max="6656" width="11.42578125" style="579"/>
    <col min="6657" max="6657" width="8.7109375" style="579" customWidth="1"/>
    <col min="6658" max="6658" width="37.85546875" style="579" customWidth="1"/>
    <col min="6659" max="6659" width="21.7109375" style="579" customWidth="1"/>
    <col min="6660" max="6660" width="19.7109375" style="579" customWidth="1"/>
    <col min="6661" max="6661" width="17.5703125" style="579" customWidth="1"/>
    <col min="6662" max="6662" width="14.7109375" style="579" customWidth="1"/>
    <col min="6663" max="6663" width="36.7109375" style="579" customWidth="1"/>
    <col min="6664" max="6664" width="14.7109375" style="579" customWidth="1"/>
    <col min="6665" max="6665" width="19.42578125" style="579" customWidth="1"/>
    <col min="6666" max="6666" width="27.140625" style="579" customWidth="1"/>
    <col min="6667" max="6667" width="13.28515625" style="579" bestFit="1" customWidth="1"/>
    <col min="6668" max="6912" width="11.42578125" style="579"/>
    <col min="6913" max="6913" width="8.7109375" style="579" customWidth="1"/>
    <col min="6914" max="6914" width="37.85546875" style="579" customWidth="1"/>
    <col min="6915" max="6915" width="21.7109375" style="579" customWidth="1"/>
    <col min="6916" max="6916" width="19.7109375" style="579" customWidth="1"/>
    <col min="6917" max="6917" width="17.5703125" style="579" customWidth="1"/>
    <col min="6918" max="6918" width="14.7109375" style="579" customWidth="1"/>
    <col min="6919" max="6919" width="36.7109375" style="579" customWidth="1"/>
    <col min="6920" max="6920" width="14.7109375" style="579" customWidth="1"/>
    <col min="6921" max="6921" width="19.42578125" style="579" customWidth="1"/>
    <col min="6922" max="6922" width="27.140625" style="579" customWidth="1"/>
    <col min="6923" max="6923" width="13.28515625" style="579" bestFit="1" customWidth="1"/>
    <col min="6924" max="7168" width="11.42578125" style="579"/>
    <col min="7169" max="7169" width="8.7109375" style="579" customWidth="1"/>
    <col min="7170" max="7170" width="37.85546875" style="579" customWidth="1"/>
    <col min="7171" max="7171" width="21.7109375" style="579" customWidth="1"/>
    <col min="7172" max="7172" width="19.7109375" style="579" customWidth="1"/>
    <col min="7173" max="7173" width="17.5703125" style="579" customWidth="1"/>
    <col min="7174" max="7174" width="14.7109375" style="579" customWidth="1"/>
    <col min="7175" max="7175" width="36.7109375" style="579" customWidth="1"/>
    <col min="7176" max="7176" width="14.7109375" style="579" customWidth="1"/>
    <col min="7177" max="7177" width="19.42578125" style="579" customWidth="1"/>
    <col min="7178" max="7178" width="27.140625" style="579" customWidth="1"/>
    <col min="7179" max="7179" width="13.28515625" style="579" bestFit="1" customWidth="1"/>
    <col min="7180" max="7424" width="11.42578125" style="579"/>
    <col min="7425" max="7425" width="8.7109375" style="579" customWidth="1"/>
    <col min="7426" max="7426" width="37.85546875" style="579" customWidth="1"/>
    <col min="7427" max="7427" width="21.7109375" style="579" customWidth="1"/>
    <col min="7428" max="7428" width="19.7109375" style="579" customWidth="1"/>
    <col min="7429" max="7429" width="17.5703125" style="579" customWidth="1"/>
    <col min="7430" max="7430" width="14.7109375" style="579" customWidth="1"/>
    <col min="7431" max="7431" width="36.7109375" style="579" customWidth="1"/>
    <col min="7432" max="7432" width="14.7109375" style="579" customWidth="1"/>
    <col min="7433" max="7433" width="19.42578125" style="579" customWidth="1"/>
    <col min="7434" max="7434" width="27.140625" style="579" customWidth="1"/>
    <col min="7435" max="7435" width="13.28515625" style="579" bestFit="1" customWidth="1"/>
    <col min="7436" max="7680" width="11.42578125" style="579"/>
    <col min="7681" max="7681" width="8.7109375" style="579" customWidth="1"/>
    <col min="7682" max="7682" width="37.85546875" style="579" customWidth="1"/>
    <col min="7683" max="7683" width="21.7109375" style="579" customWidth="1"/>
    <col min="7684" max="7684" width="19.7109375" style="579" customWidth="1"/>
    <col min="7685" max="7685" width="17.5703125" style="579" customWidth="1"/>
    <col min="7686" max="7686" width="14.7109375" style="579" customWidth="1"/>
    <col min="7687" max="7687" width="36.7109375" style="579" customWidth="1"/>
    <col min="7688" max="7688" width="14.7109375" style="579" customWidth="1"/>
    <col min="7689" max="7689" width="19.42578125" style="579" customWidth="1"/>
    <col min="7690" max="7690" width="27.140625" style="579" customWidth="1"/>
    <col min="7691" max="7691" width="13.28515625" style="579" bestFit="1" customWidth="1"/>
    <col min="7692" max="7936" width="11.42578125" style="579"/>
    <col min="7937" max="7937" width="8.7109375" style="579" customWidth="1"/>
    <col min="7938" max="7938" width="37.85546875" style="579" customWidth="1"/>
    <col min="7939" max="7939" width="21.7109375" style="579" customWidth="1"/>
    <col min="7940" max="7940" width="19.7109375" style="579" customWidth="1"/>
    <col min="7941" max="7941" width="17.5703125" style="579" customWidth="1"/>
    <col min="7942" max="7942" width="14.7109375" style="579" customWidth="1"/>
    <col min="7943" max="7943" width="36.7109375" style="579" customWidth="1"/>
    <col min="7944" max="7944" width="14.7109375" style="579" customWidth="1"/>
    <col min="7945" max="7945" width="19.42578125" style="579" customWidth="1"/>
    <col min="7946" max="7946" width="27.140625" style="579" customWidth="1"/>
    <col min="7947" max="7947" width="13.28515625" style="579" bestFit="1" customWidth="1"/>
    <col min="7948" max="8192" width="11.42578125" style="579"/>
    <col min="8193" max="8193" width="8.7109375" style="579" customWidth="1"/>
    <col min="8194" max="8194" width="37.85546875" style="579" customWidth="1"/>
    <col min="8195" max="8195" width="21.7109375" style="579" customWidth="1"/>
    <col min="8196" max="8196" width="19.7109375" style="579" customWidth="1"/>
    <col min="8197" max="8197" width="17.5703125" style="579" customWidth="1"/>
    <col min="8198" max="8198" width="14.7109375" style="579" customWidth="1"/>
    <col min="8199" max="8199" width="36.7109375" style="579" customWidth="1"/>
    <col min="8200" max="8200" width="14.7109375" style="579" customWidth="1"/>
    <col min="8201" max="8201" width="19.42578125" style="579" customWidth="1"/>
    <col min="8202" max="8202" width="27.140625" style="579" customWidth="1"/>
    <col min="8203" max="8203" width="13.28515625" style="579" bestFit="1" customWidth="1"/>
    <col min="8204" max="8448" width="11.42578125" style="579"/>
    <col min="8449" max="8449" width="8.7109375" style="579" customWidth="1"/>
    <col min="8450" max="8450" width="37.85546875" style="579" customWidth="1"/>
    <col min="8451" max="8451" width="21.7109375" style="579" customWidth="1"/>
    <col min="8452" max="8452" width="19.7109375" style="579" customWidth="1"/>
    <col min="8453" max="8453" width="17.5703125" style="579" customWidth="1"/>
    <col min="8454" max="8454" width="14.7109375" style="579" customWidth="1"/>
    <col min="8455" max="8455" width="36.7109375" style="579" customWidth="1"/>
    <col min="8456" max="8456" width="14.7109375" style="579" customWidth="1"/>
    <col min="8457" max="8457" width="19.42578125" style="579" customWidth="1"/>
    <col min="8458" max="8458" width="27.140625" style="579" customWidth="1"/>
    <col min="8459" max="8459" width="13.28515625" style="579" bestFit="1" customWidth="1"/>
    <col min="8460" max="8704" width="11.42578125" style="579"/>
    <col min="8705" max="8705" width="8.7109375" style="579" customWidth="1"/>
    <col min="8706" max="8706" width="37.85546875" style="579" customWidth="1"/>
    <col min="8707" max="8707" width="21.7109375" style="579" customWidth="1"/>
    <col min="8708" max="8708" width="19.7109375" style="579" customWidth="1"/>
    <col min="8709" max="8709" width="17.5703125" style="579" customWidth="1"/>
    <col min="8710" max="8710" width="14.7109375" style="579" customWidth="1"/>
    <col min="8711" max="8711" width="36.7109375" style="579" customWidth="1"/>
    <col min="8712" max="8712" width="14.7109375" style="579" customWidth="1"/>
    <col min="8713" max="8713" width="19.42578125" style="579" customWidth="1"/>
    <col min="8714" max="8714" width="27.140625" style="579" customWidth="1"/>
    <col min="8715" max="8715" width="13.28515625" style="579" bestFit="1" customWidth="1"/>
    <col min="8716" max="8960" width="11.42578125" style="579"/>
    <col min="8961" max="8961" width="8.7109375" style="579" customWidth="1"/>
    <col min="8962" max="8962" width="37.85546875" style="579" customWidth="1"/>
    <col min="8963" max="8963" width="21.7109375" style="579" customWidth="1"/>
    <col min="8964" max="8964" width="19.7109375" style="579" customWidth="1"/>
    <col min="8965" max="8965" width="17.5703125" style="579" customWidth="1"/>
    <col min="8966" max="8966" width="14.7109375" style="579" customWidth="1"/>
    <col min="8967" max="8967" width="36.7109375" style="579" customWidth="1"/>
    <col min="8968" max="8968" width="14.7109375" style="579" customWidth="1"/>
    <col min="8969" max="8969" width="19.42578125" style="579" customWidth="1"/>
    <col min="8970" max="8970" width="27.140625" style="579" customWidth="1"/>
    <col min="8971" max="8971" width="13.28515625" style="579" bestFit="1" customWidth="1"/>
    <col min="8972" max="9216" width="11.42578125" style="579"/>
    <col min="9217" max="9217" width="8.7109375" style="579" customWidth="1"/>
    <col min="9218" max="9218" width="37.85546875" style="579" customWidth="1"/>
    <col min="9219" max="9219" width="21.7109375" style="579" customWidth="1"/>
    <col min="9220" max="9220" width="19.7109375" style="579" customWidth="1"/>
    <col min="9221" max="9221" width="17.5703125" style="579" customWidth="1"/>
    <col min="9222" max="9222" width="14.7109375" style="579" customWidth="1"/>
    <col min="9223" max="9223" width="36.7109375" style="579" customWidth="1"/>
    <col min="9224" max="9224" width="14.7109375" style="579" customWidth="1"/>
    <col min="9225" max="9225" width="19.42578125" style="579" customWidth="1"/>
    <col min="9226" max="9226" width="27.140625" style="579" customWidth="1"/>
    <col min="9227" max="9227" width="13.28515625" style="579" bestFit="1" customWidth="1"/>
    <col min="9228" max="9472" width="11.42578125" style="579"/>
    <col min="9473" max="9473" width="8.7109375" style="579" customWidth="1"/>
    <col min="9474" max="9474" width="37.85546875" style="579" customWidth="1"/>
    <col min="9475" max="9475" width="21.7109375" style="579" customWidth="1"/>
    <col min="9476" max="9476" width="19.7109375" style="579" customWidth="1"/>
    <col min="9477" max="9477" width="17.5703125" style="579" customWidth="1"/>
    <col min="9478" max="9478" width="14.7109375" style="579" customWidth="1"/>
    <col min="9479" max="9479" width="36.7109375" style="579" customWidth="1"/>
    <col min="9480" max="9480" width="14.7109375" style="579" customWidth="1"/>
    <col min="9481" max="9481" width="19.42578125" style="579" customWidth="1"/>
    <col min="9482" max="9482" width="27.140625" style="579" customWidth="1"/>
    <col min="9483" max="9483" width="13.28515625" style="579" bestFit="1" customWidth="1"/>
    <col min="9484" max="9728" width="11.42578125" style="579"/>
    <col min="9729" max="9729" width="8.7109375" style="579" customWidth="1"/>
    <col min="9730" max="9730" width="37.85546875" style="579" customWidth="1"/>
    <col min="9731" max="9731" width="21.7109375" style="579" customWidth="1"/>
    <col min="9732" max="9732" width="19.7109375" style="579" customWidth="1"/>
    <col min="9733" max="9733" width="17.5703125" style="579" customWidth="1"/>
    <col min="9734" max="9734" width="14.7109375" style="579" customWidth="1"/>
    <col min="9735" max="9735" width="36.7109375" style="579" customWidth="1"/>
    <col min="9736" max="9736" width="14.7109375" style="579" customWidth="1"/>
    <col min="9737" max="9737" width="19.42578125" style="579" customWidth="1"/>
    <col min="9738" max="9738" width="27.140625" style="579" customWidth="1"/>
    <col min="9739" max="9739" width="13.28515625" style="579" bestFit="1" customWidth="1"/>
    <col min="9740" max="9984" width="11.42578125" style="579"/>
    <col min="9985" max="9985" width="8.7109375" style="579" customWidth="1"/>
    <col min="9986" max="9986" width="37.85546875" style="579" customWidth="1"/>
    <col min="9987" max="9987" width="21.7109375" style="579" customWidth="1"/>
    <col min="9988" max="9988" width="19.7109375" style="579" customWidth="1"/>
    <col min="9989" max="9989" width="17.5703125" style="579" customWidth="1"/>
    <col min="9990" max="9990" width="14.7109375" style="579" customWidth="1"/>
    <col min="9991" max="9991" width="36.7109375" style="579" customWidth="1"/>
    <col min="9992" max="9992" width="14.7109375" style="579" customWidth="1"/>
    <col min="9993" max="9993" width="19.42578125" style="579" customWidth="1"/>
    <col min="9994" max="9994" width="27.140625" style="579" customWidth="1"/>
    <col min="9995" max="9995" width="13.28515625" style="579" bestFit="1" customWidth="1"/>
    <col min="9996" max="10240" width="11.42578125" style="579"/>
    <col min="10241" max="10241" width="8.7109375" style="579" customWidth="1"/>
    <col min="10242" max="10242" width="37.85546875" style="579" customWidth="1"/>
    <col min="10243" max="10243" width="21.7109375" style="579" customWidth="1"/>
    <col min="10244" max="10244" width="19.7109375" style="579" customWidth="1"/>
    <col min="10245" max="10245" width="17.5703125" style="579" customWidth="1"/>
    <col min="10246" max="10246" width="14.7109375" style="579" customWidth="1"/>
    <col min="10247" max="10247" width="36.7109375" style="579" customWidth="1"/>
    <col min="10248" max="10248" width="14.7109375" style="579" customWidth="1"/>
    <col min="10249" max="10249" width="19.42578125" style="579" customWidth="1"/>
    <col min="10250" max="10250" width="27.140625" style="579" customWidth="1"/>
    <col min="10251" max="10251" width="13.28515625" style="579" bestFit="1" customWidth="1"/>
    <col min="10252" max="10496" width="11.42578125" style="579"/>
    <col min="10497" max="10497" width="8.7109375" style="579" customWidth="1"/>
    <col min="10498" max="10498" width="37.85546875" style="579" customWidth="1"/>
    <col min="10499" max="10499" width="21.7109375" style="579" customWidth="1"/>
    <col min="10500" max="10500" width="19.7109375" style="579" customWidth="1"/>
    <col min="10501" max="10501" width="17.5703125" style="579" customWidth="1"/>
    <col min="10502" max="10502" width="14.7109375" style="579" customWidth="1"/>
    <col min="10503" max="10503" width="36.7109375" style="579" customWidth="1"/>
    <col min="10504" max="10504" width="14.7109375" style="579" customWidth="1"/>
    <col min="10505" max="10505" width="19.42578125" style="579" customWidth="1"/>
    <col min="10506" max="10506" width="27.140625" style="579" customWidth="1"/>
    <col min="10507" max="10507" width="13.28515625" style="579" bestFit="1" customWidth="1"/>
    <col min="10508" max="10752" width="11.42578125" style="579"/>
    <col min="10753" max="10753" width="8.7109375" style="579" customWidth="1"/>
    <col min="10754" max="10754" width="37.85546875" style="579" customWidth="1"/>
    <col min="10755" max="10755" width="21.7109375" style="579" customWidth="1"/>
    <col min="10756" max="10756" width="19.7109375" style="579" customWidth="1"/>
    <col min="10757" max="10757" width="17.5703125" style="579" customWidth="1"/>
    <col min="10758" max="10758" width="14.7109375" style="579" customWidth="1"/>
    <col min="10759" max="10759" width="36.7109375" style="579" customWidth="1"/>
    <col min="10760" max="10760" width="14.7109375" style="579" customWidth="1"/>
    <col min="10761" max="10761" width="19.42578125" style="579" customWidth="1"/>
    <col min="10762" max="10762" width="27.140625" style="579" customWidth="1"/>
    <col min="10763" max="10763" width="13.28515625" style="579" bestFit="1" customWidth="1"/>
    <col min="10764" max="11008" width="11.42578125" style="579"/>
    <col min="11009" max="11009" width="8.7109375" style="579" customWidth="1"/>
    <col min="11010" max="11010" width="37.85546875" style="579" customWidth="1"/>
    <col min="11011" max="11011" width="21.7109375" style="579" customWidth="1"/>
    <col min="11012" max="11012" width="19.7109375" style="579" customWidth="1"/>
    <col min="11013" max="11013" width="17.5703125" style="579" customWidth="1"/>
    <col min="11014" max="11014" width="14.7109375" style="579" customWidth="1"/>
    <col min="11015" max="11015" width="36.7109375" style="579" customWidth="1"/>
    <col min="11016" max="11016" width="14.7109375" style="579" customWidth="1"/>
    <col min="11017" max="11017" width="19.42578125" style="579" customWidth="1"/>
    <col min="11018" max="11018" width="27.140625" style="579" customWidth="1"/>
    <col min="11019" max="11019" width="13.28515625" style="579" bestFit="1" customWidth="1"/>
    <col min="11020" max="11264" width="11.42578125" style="579"/>
    <col min="11265" max="11265" width="8.7109375" style="579" customWidth="1"/>
    <col min="11266" max="11266" width="37.85546875" style="579" customWidth="1"/>
    <col min="11267" max="11267" width="21.7109375" style="579" customWidth="1"/>
    <col min="11268" max="11268" width="19.7109375" style="579" customWidth="1"/>
    <col min="11269" max="11269" width="17.5703125" style="579" customWidth="1"/>
    <col min="11270" max="11270" width="14.7109375" style="579" customWidth="1"/>
    <col min="11271" max="11271" width="36.7109375" style="579" customWidth="1"/>
    <col min="11272" max="11272" width="14.7109375" style="579" customWidth="1"/>
    <col min="11273" max="11273" width="19.42578125" style="579" customWidth="1"/>
    <col min="11274" max="11274" width="27.140625" style="579" customWidth="1"/>
    <col min="11275" max="11275" width="13.28515625" style="579" bestFit="1" customWidth="1"/>
    <col min="11276" max="11520" width="11.42578125" style="579"/>
    <col min="11521" max="11521" width="8.7109375" style="579" customWidth="1"/>
    <col min="11522" max="11522" width="37.85546875" style="579" customWidth="1"/>
    <col min="11523" max="11523" width="21.7109375" style="579" customWidth="1"/>
    <col min="11524" max="11524" width="19.7109375" style="579" customWidth="1"/>
    <col min="11525" max="11525" width="17.5703125" style="579" customWidth="1"/>
    <col min="11526" max="11526" width="14.7109375" style="579" customWidth="1"/>
    <col min="11527" max="11527" width="36.7109375" style="579" customWidth="1"/>
    <col min="11528" max="11528" width="14.7109375" style="579" customWidth="1"/>
    <col min="11529" max="11529" width="19.42578125" style="579" customWidth="1"/>
    <col min="11530" max="11530" width="27.140625" style="579" customWidth="1"/>
    <col min="11531" max="11531" width="13.28515625" style="579" bestFit="1" customWidth="1"/>
    <col min="11532" max="11776" width="11.42578125" style="579"/>
    <col min="11777" max="11777" width="8.7109375" style="579" customWidth="1"/>
    <col min="11778" max="11778" width="37.85546875" style="579" customWidth="1"/>
    <col min="11779" max="11779" width="21.7109375" style="579" customWidth="1"/>
    <col min="11780" max="11780" width="19.7109375" style="579" customWidth="1"/>
    <col min="11781" max="11781" width="17.5703125" style="579" customWidth="1"/>
    <col min="11782" max="11782" width="14.7109375" style="579" customWidth="1"/>
    <col min="11783" max="11783" width="36.7109375" style="579" customWidth="1"/>
    <col min="11784" max="11784" width="14.7109375" style="579" customWidth="1"/>
    <col min="11785" max="11785" width="19.42578125" style="579" customWidth="1"/>
    <col min="11786" max="11786" width="27.140625" style="579" customWidth="1"/>
    <col min="11787" max="11787" width="13.28515625" style="579" bestFit="1" customWidth="1"/>
    <col min="11788" max="12032" width="11.42578125" style="579"/>
    <col min="12033" max="12033" width="8.7109375" style="579" customWidth="1"/>
    <col min="12034" max="12034" width="37.85546875" style="579" customWidth="1"/>
    <col min="12035" max="12035" width="21.7109375" style="579" customWidth="1"/>
    <col min="12036" max="12036" width="19.7109375" style="579" customWidth="1"/>
    <col min="12037" max="12037" width="17.5703125" style="579" customWidth="1"/>
    <col min="12038" max="12038" width="14.7109375" style="579" customWidth="1"/>
    <col min="12039" max="12039" width="36.7109375" style="579" customWidth="1"/>
    <col min="12040" max="12040" width="14.7109375" style="579" customWidth="1"/>
    <col min="12041" max="12041" width="19.42578125" style="579" customWidth="1"/>
    <col min="12042" max="12042" width="27.140625" style="579" customWidth="1"/>
    <col min="12043" max="12043" width="13.28515625" style="579" bestFit="1" customWidth="1"/>
    <col min="12044" max="12288" width="11.42578125" style="579"/>
    <col min="12289" max="12289" width="8.7109375" style="579" customWidth="1"/>
    <col min="12290" max="12290" width="37.85546875" style="579" customWidth="1"/>
    <col min="12291" max="12291" width="21.7109375" style="579" customWidth="1"/>
    <col min="12292" max="12292" width="19.7109375" style="579" customWidth="1"/>
    <col min="12293" max="12293" width="17.5703125" style="579" customWidth="1"/>
    <col min="12294" max="12294" width="14.7109375" style="579" customWidth="1"/>
    <col min="12295" max="12295" width="36.7109375" style="579" customWidth="1"/>
    <col min="12296" max="12296" width="14.7109375" style="579" customWidth="1"/>
    <col min="12297" max="12297" width="19.42578125" style="579" customWidth="1"/>
    <col min="12298" max="12298" width="27.140625" style="579" customWidth="1"/>
    <col min="12299" max="12299" width="13.28515625" style="579" bestFit="1" customWidth="1"/>
    <col min="12300" max="12544" width="11.42578125" style="579"/>
    <col min="12545" max="12545" width="8.7109375" style="579" customWidth="1"/>
    <col min="12546" max="12546" width="37.85546875" style="579" customWidth="1"/>
    <col min="12547" max="12547" width="21.7109375" style="579" customWidth="1"/>
    <col min="12548" max="12548" width="19.7109375" style="579" customWidth="1"/>
    <col min="12549" max="12549" width="17.5703125" style="579" customWidth="1"/>
    <col min="12550" max="12550" width="14.7109375" style="579" customWidth="1"/>
    <col min="12551" max="12551" width="36.7109375" style="579" customWidth="1"/>
    <col min="12552" max="12552" width="14.7109375" style="579" customWidth="1"/>
    <col min="12553" max="12553" width="19.42578125" style="579" customWidth="1"/>
    <col min="12554" max="12554" width="27.140625" style="579" customWidth="1"/>
    <col min="12555" max="12555" width="13.28515625" style="579" bestFit="1" customWidth="1"/>
    <col min="12556" max="12800" width="11.42578125" style="579"/>
    <col min="12801" max="12801" width="8.7109375" style="579" customWidth="1"/>
    <col min="12802" max="12802" width="37.85546875" style="579" customWidth="1"/>
    <col min="12803" max="12803" width="21.7109375" style="579" customWidth="1"/>
    <col min="12804" max="12804" width="19.7109375" style="579" customWidth="1"/>
    <col min="12805" max="12805" width="17.5703125" style="579" customWidth="1"/>
    <col min="12806" max="12806" width="14.7109375" style="579" customWidth="1"/>
    <col min="12807" max="12807" width="36.7109375" style="579" customWidth="1"/>
    <col min="12808" max="12808" width="14.7109375" style="579" customWidth="1"/>
    <col min="12809" max="12809" width="19.42578125" style="579" customWidth="1"/>
    <col min="12810" max="12810" width="27.140625" style="579" customWidth="1"/>
    <col min="12811" max="12811" width="13.28515625" style="579" bestFit="1" customWidth="1"/>
    <col min="12812" max="13056" width="11.42578125" style="579"/>
    <col min="13057" max="13057" width="8.7109375" style="579" customWidth="1"/>
    <col min="13058" max="13058" width="37.85546875" style="579" customWidth="1"/>
    <col min="13059" max="13059" width="21.7109375" style="579" customWidth="1"/>
    <col min="13060" max="13060" width="19.7109375" style="579" customWidth="1"/>
    <col min="13061" max="13061" width="17.5703125" style="579" customWidth="1"/>
    <col min="13062" max="13062" width="14.7109375" style="579" customWidth="1"/>
    <col min="13063" max="13063" width="36.7109375" style="579" customWidth="1"/>
    <col min="13064" max="13064" width="14.7109375" style="579" customWidth="1"/>
    <col min="13065" max="13065" width="19.42578125" style="579" customWidth="1"/>
    <col min="13066" max="13066" width="27.140625" style="579" customWidth="1"/>
    <col min="13067" max="13067" width="13.28515625" style="579" bestFit="1" customWidth="1"/>
    <col min="13068" max="13312" width="11.42578125" style="579"/>
    <col min="13313" max="13313" width="8.7109375" style="579" customWidth="1"/>
    <col min="13314" max="13314" width="37.85546875" style="579" customWidth="1"/>
    <col min="13315" max="13315" width="21.7109375" style="579" customWidth="1"/>
    <col min="13316" max="13316" width="19.7109375" style="579" customWidth="1"/>
    <col min="13317" max="13317" width="17.5703125" style="579" customWidth="1"/>
    <col min="13318" max="13318" width="14.7109375" style="579" customWidth="1"/>
    <col min="13319" max="13319" width="36.7109375" style="579" customWidth="1"/>
    <col min="13320" max="13320" width="14.7109375" style="579" customWidth="1"/>
    <col min="13321" max="13321" width="19.42578125" style="579" customWidth="1"/>
    <col min="13322" max="13322" width="27.140625" style="579" customWidth="1"/>
    <col min="13323" max="13323" width="13.28515625" style="579" bestFit="1" customWidth="1"/>
    <col min="13324" max="13568" width="11.42578125" style="579"/>
    <col min="13569" max="13569" width="8.7109375" style="579" customWidth="1"/>
    <col min="13570" max="13570" width="37.85546875" style="579" customWidth="1"/>
    <col min="13571" max="13571" width="21.7109375" style="579" customWidth="1"/>
    <col min="13572" max="13572" width="19.7109375" style="579" customWidth="1"/>
    <col min="13573" max="13573" width="17.5703125" style="579" customWidth="1"/>
    <col min="13574" max="13574" width="14.7109375" style="579" customWidth="1"/>
    <col min="13575" max="13575" width="36.7109375" style="579" customWidth="1"/>
    <col min="13576" max="13576" width="14.7109375" style="579" customWidth="1"/>
    <col min="13577" max="13577" width="19.42578125" style="579" customWidth="1"/>
    <col min="13578" max="13578" width="27.140625" style="579" customWidth="1"/>
    <col min="13579" max="13579" width="13.28515625" style="579" bestFit="1" customWidth="1"/>
    <col min="13580" max="13824" width="11.42578125" style="579"/>
    <col min="13825" max="13825" width="8.7109375" style="579" customWidth="1"/>
    <col min="13826" max="13826" width="37.85546875" style="579" customWidth="1"/>
    <col min="13827" max="13827" width="21.7109375" style="579" customWidth="1"/>
    <col min="13828" max="13828" width="19.7109375" style="579" customWidth="1"/>
    <col min="13829" max="13829" width="17.5703125" style="579" customWidth="1"/>
    <col min="13830" max="13830" width="14.7109375" style="579" customWidth="1"/>
    <col min="13831" max="13831" width="36.7109375" style="579" customWidth="1"/>
    <col min="13832" max="13832" width="14.7109375" style="579" customWidth="1"/>
    <col min="13833" max="13833" width="19.42578125" style="579" customWidth="1"/>
    <col min="13834" max="13834" width="27.140625" style="579" customWidth="1"/>
    <col min="13835" max="13835" width="13.28515625" style="579" bestFit="1" customWidth="1"/>
    <col min="13836" max="14080" width="11.42578125" style="579"/>
    <col min="14081" max="14081" width="8.7109375" style="579" customWidth="1"/>
    <col min="14082" max="14082" width="37.85546875" style="579" customWidth="1"/>
    <col min="14083" max="14083" width="21.7109375" style="579" customWidth="1"/>
    <col min="14084" max="14084" width="19.7109375" style="579" customWidth="1"/>
    <col min="14085" max="14085" width="17.5703125" style="579" customWidth="1"/>
    <col min="14086" max="14086" width="14.7109375" style="579" customWidth="1"/>
    <col min="14087" max="14087" width="36.7109375" style="579" customWidth="1"/>
    <col min="14088" max="14088" width="14.7109375" style="579" customWidth="1"/>
    <col min="14089" max="14089" width="19.42578125" style="579" customWidth="1"/>
    <col min="14090" max="14090" width="27.140625" style="579" customWidth="1"/>
    <col min="14091" max="14091" width="13.28515625" style="579" bestFit="1" customWidth="1"/>
    <col min="14092" max="14336" width="11.42578125" style="579"/>
    <col min="14337" max="14337" width="8.7109375" style="579" customWidth="1"/>
    <col min="14338" max="14338" width="37.85546875" style="579" customWidth="1"/>
    <col min="14339" max="14339" width="21.7109375" style="579" customWidth="1"/>
    <col min="14340" max="14340" width="19.7109375" style="579" customWidth="1"/>
    <col min="14341" max="14341" width="17.5703125" style="579" customWidth="1"/>
    <col min="14342" max="14342" width="14.7109375" style="579" customWidth="1"/>
    <col min="14343" max="14343" width="36.7109375" style="579" customWidth="1"/>
    <col min="14344" max="14344" width="14.7109375" style="579" customWidth="1"/>
    <col min="14345" max="14345" width="19.42578125" style="579" customWidth="1"/>
    <col min="14346" max="14346" width="27.140625" style="579" customWidth="1"/>
    <col min="14347" max="14347" width="13.28515625" style="579" bestFit="1" customWidth="1"/>
    <col min="14348" max="14592" width="11.42578125" style="579"/>
    <col min="14593" max="14593" width="8.7109375" style="579" customWidth="1"/>
    <col min="14594" max="14594" width="37.85546875" style="579" customWidth="1"/>
    <col min="14595" max="14595" width="21.7109375" style="579" customWidth="1"/>
    <col min="14596" max="14596" width="19.7109375" style="579" customWidth="1"/>
    <col min="14597" max="14597" width="17.5703125" style="579" customWidth="1"/>
    <col min="14598" max="14598" width="14.7109375" style="579" customWidth="1"/>
    <col min="14599" max="14599" width="36.7109375" style="579" customWidth="1"/>
    <col min="14600" max="14600" width="14.7109375" style="579" customWidth="1"/>
    <col min="14601" max="14601" width="19.42578125" style="579" customWidth="1"/>
    <col min="14602" max="14602" width="27.140625" style="579" customWidth="1"/>
    <col min="14603" max="14603" width="13.28515625" style="579" bestFit="1" customWidth="1"/>
    <col min="14604" max="14848" width="11.42578125" style="579"/>
    <col min="14849" max="14849" width="8.7109375" style="579" customWidth="1"/>
    <col min="14850" max="14850" width="37.85546875" style="579" customWidth="1"/>
    <col min="14851" max="14851" width="21.7109375" style="579" customWidth="1"/>
    <col min="14852" max="14852" width="19.7109375" style="579" customWidth="1"/>
    <col min="14853" max="14853" width="17.5703125" style="579" customWidth="1"/>
    <col min="14854" max="14854" width="14.7109375" style="579" customWidth="1"/>
    <col min="14855" max="14855" width="36.7109375" style="579" customWidth="1"/>
    <col min="14856" max="14856" width="14.7109375" style="579" customWidth="1"/>
    <col min="14857" max="14857" width="19.42578125" style="579" customWidth="1"/>
    <col min="14858" max="14858" width="27.140625" style="579" customWidth="1"/>
    <col min="14859" max="14859" width="13.28515625" style="579" bestFit="1" customWidth="1"/>
    <col min="14860" max="15104" width="11.42578125" style="579"/>
    <col min="15105" max="15105" width="8.7109375" style="579" customWidth="1"/>
    <col min="15106" max="15106" width="37.85546875" style="579" customWidth="1"/>
    <col min="15107" max="15107" width="21.7109375" style="579" customWidth="1"/>
    <col min="15108" max="15108" width="19.7109375" style="579" customWidth="1"/>
    <col min="15109" max="15109" width="17.5703125" style="579" customWidth="1"/>
    <col min="15110" max="15110" width="14.7109375" style="579" customWidth="1"/>
    <col min="15111" max="15111" width="36.7109375" style="579" customWidth="1"/>
    <col min="15112" max="15112" width="14.7109375" style="579" customWidth="1"/>
    <col min="15113" max="15113" width="19.42578125" style="579" customWidth="1"/>
    <col min="15114" max="15114" width="27.140625" style="579" customWidth="1"/>
    <col min="15115" max="15115" width="13.28515625" style="579" bestFit="1" customWidth="1"/>
    <col min="15116" max="15360" width="11.42578125" style="579"/>
    <col min="15361" max="15361" width="8.7109375" style="579" customWidth="1"/>
    <col min="15362" max="15362" width="37.85546875" style="579" customWidth="1"/>
    <col min="15363" max="15363" width="21.7109375" style="579" customWidth="1"/>
    <col min="15364" max="15364" width="19.7109375" style="579" customWidth="1"/>
    <col min="15365" max="15365" width="17.5703125" style="579" customWidth="1"/>
    <col min="15366" max="15366" width="14.7109375" style="579" customWidth="1"/>
    <col min="15367" max="15367" width="36.7109375" style="579" customWidth="1"/>
    <col min="15368" max="15368" width="14.7109375" style="579" customWidth="1"/>
    <col min="15369" max="15369" width="19.42578125" style="579" customWidth="1"/>
    <col min="15370" max="15370" width="27.140625" style="579" customWidth="1"/>
    <col min="15371" max="15371" width="13.28515625" style="579" bestFit="1" customWidth="1"/>
    <col min="15372" max="15616" width="11.42578125" style="579"/>
    <col min="15617" max="15617" width="8.7109375" style="579" customWidth="1"/>
    <col min="15618" max="15618" width="37.85546875" style="579" customWidth="1"/>
    <col min="15619" max="15619" width="21.7109375" style="579" customWidth="1"/>
    <col min="15620" max="15620" width="19.7109375" style="579" customWidth="1"/>
    <col min="15621" max="15621" width="17.5703125" style="579" customWidth="1"/>
    <col min="15622" max="15622" width="14.7109375" style="579" customWidth="1"/>
    <col min="15623" max="15623" width="36.7109375" style="579" customWidth="1"/>
    <col min="15624" max="15624" width="14.7109375" style="579" customWidth="1"/>
    <col min="15625" max="15625" width="19.42578125" style="579" customWidth="1"/>
    <col min="15626" max="15626" width="27.140625" style="579" customWidth="1"/>
    <col min="15627" max="15627" width="13.28515625" style="579" bestFit="1" customWidth="1"/>
    <col min="15628" max="15872" width="11.42578125" style="579"/>
    <col min="15873" max="15873" width="8.7109375" style="579" customWidth="1"/>
    <col min="15874" max="15874" width="37.85546875" style="579" customWidth="1"/>
    <col min="15875" max="15875" width="21.7109375" style="579" customWidth="1"/>
    <col min="15876" max="15876" width="19.7109375" style="579" customWidth="1"/>
    <col min="15877" max="15877" width="17.5703125" style="579" customWidth="1"/>
    <col min="15878" max="15878" width="14.7109375" style="579" customWidth="1"/>
    <col min="15879" max="15879" width="36.7109375" style="579" customWidth="1"/>
    <col min="15880" max="15880" width="14.7109375" style="579" customWidth="1"/>
    <col min="15881" max="15881" width="19.42578125" style="579" customWidth="1"/>
    <col min="15882" max="15882" width="27.140625" style="579" customWidth="1"/>
    <col min="15883" max="15883" width="13.28515625" style="579" bestFit="1" customWidth="1"/>
    <col min="15884" max="16128" width="11.42578125" style="579"/>
    <col min="16129" max="16129" width="8.7109375" style="579" customWidth="1"/>
    <col min="16130" max="16130" width="37.85546875" style="579" customWidth="1"/>
    <col min="16131" max="16131" width="21.7109375" style="579" customWidth="1"/>
    <col min="16132" max="16132" width="19.7109375" style="579" customWidth="1"/>
    <col min="16133" max="16133" width="17.5703125" style="579" customWidth="1"/>
    <col min="16134" max="16134" width="14.7109375" style="579" customWidth="1"/>
    <col min="16135" max="16135" width="36.7109375" style="579" customWidth="1"/>
    <col min="16136" max="16136" width="14.7109375" style="579" customWidth="1"/>
    <col min="16137" max="16137" width="19.42578125" style="579" customWidth="1"/>
    <col min="16138" max="16138" width="27.140625" style="579" customWidth="1"/>
    <col min="16139" max="16139" width="13.28515625" style="579" bestFit="1" customWidth="1"/>
    <col min="16140" max="16384" width="11.42578125" style="579"/>
  </cols>
  <sheetData>
    <row r="1" spans="1:14" ht="18.75" x14ac:dyDescent="0.25">
      <c r="A1" s="1318" t="s">
        <v>883</v>
      </c>
      <c r="B1" s="1318"/>
      <c r="C1" s="1318"/>
      <c r="D1" s="1318"/>
      <c r="E1" s="1318"/>
      <c r="F1" s="1318"/>
      <c r="G1" s="1318"/>
      <c r="H1" s="1318"/>
      <c r="I1" s="1318"/>
      <c r="J1" s="1318"/>
    </row>
    <row r="2" spans="1:14" ht="18.75" x14ac:dyDescent="0.25">
      <c r="A2" s="1318" t="s">
        <v>56</v>
      </c>
      <c r="B2" s="1318"/>
      <c r="C2" s="1318"/>
      <c r="D2" s="1318"/>
      <c r="E2" s="1318"/>
      <c r="F2" s="1318"/>
      <c r="G2" s="1318"/>
      <c r="H2" s="1318"/>
      <c r="I2" s="1318"/>
      <c r="J2" s="1318"/>
    </row>
    <row r="3" spans="1:14" ht="18.75" x14ac:dyDescent="0.25">
      <c r="A3" s="1318" t="s">
        <v>513</v>
      </c>
      <c r="B3" s="1318"/>
      <c r="C3" s="1318"/>
      <c r="D3" s="1318"/>
      <c r="E3" s="1318"/>
      <c r="F3" s="1318"/>
      <c r="G3" s="1318"/>
      <c r="H3" s="1318"/>
      <c r="I3" s="1318"/>
      <c r="J3" s="1318"/>
    </row>
    <row r="4" spans="1:14" ht="18.75" x14ac:dyDescent="0.25">
      <c r="A4" s="1319" t="s">
        <v>1542</v>
      </c>
      <c r="B4" s="1319"/>
      <c r="C4" s="1319"/>
      <c r="D4" s="1319"/>
      <c r="E4" s="1319"/>
      <c r="F4" s="1319"/>
      <c r="G4" s="1319"/>
      <c r="H4" s="1319"/>
      <c r="I4" s="1319"/>
      <c r="J4" s="1319"/>
    </row>
    <row r="5" spans="1:14" ht="18.75" x14ac:dyDescent="0.25">
      <c r="A5" s="1320"/>
      <c r="B5" s="1320"/>
      <c r="C5" s="1320"/>
      <c r="D5" s="1320"/>
      <c r="E5" s="1320"/>
      <c r="F5" s="1320"/>
      <c r="G5" s="1320"/>
      <c r="H5" s="1320"/>
      <c r="I5" s="1320"/>
      <c r="J5" s="1320"/>
    </row>
    <row r="6" spans="1:14" ht="134.25" customHeight="1" x14ac:dyDescent="0.25">
      <c r="A6" s="585" t="s">
        <v>1</v>
      </c>
      <c r="B6" s="149" t="s">
        <v>2</v>
      </c>
      <c r="C6" s="149" t="s">
        <v>3</v>
      </c>
      <c r="D6" s="150" t="s">
        <v>892</v>
      </c>
      <c r="E6" s="151" t="s">
        <v>1587</v>
      </c>
      <c r="F6" s="151" t="s">
        <v>4</v>
      </c>
      <c r="G6" s="149" t="s">
        <v>5</v>
      </c>
      <c r="H6" s="149" t="s">
        <v>1588</v>
      </c>
      <c r="I6" s="149" t="s">
        <v>6</v>
      </c>
      <c r="J6" s="149" t="s">
        <v>7</v>
      </c>
    </row>
    <row r="7" spans="1:14" s="19" customFormat="1" ht="18.75" x14ac:dyDescent="0.25">
      <c r="A7" s="149">
        <v>1</v>
      </c>
      <c r="B7" s="149">
        <v>2</v>
      </c>
      <c r="C7" s="149">
        <v>3</v>
      </c>
      <c r="D7" s="149">
        <v>4</v>
      </c>
      <c r="E7" s="149">
        <v>5</v>
      </c>
      <c r="F7" s="149">
        <v>6</v>
      </c>
      <c r="G7" s="149">
        <v>7</v>
      </c>
      <c r="H7" s="149">
        <v>8</v>
      </c>
      <c r="I7" s="149">
        <v>9</v>
      </c>
      <c r="J7" s="149">
        <v>10</v>
      </c>
    </row>
    <row r="8" spans="1:14" s="19" customFormat="1" ht="33" customHeight="1" x14ac:dyDescent="0.25">
      <c r="A8" s="1317" t="s">
        <v>514</v>
      </c>
      <c r="B8" s="1317"/>
      <c r="C8" s="1317"/>
      <c r="D8" s="1317"/>
      <c r="E8" s="1317"/>
      <c r="F8" s="1317"/>
      <c r="G8" s="1317"/>
      <c r="H8" s="1317"/>
      <c r="I8" s="1317"/>
      <c r="J8" s="1317"/>
    </row>
    <row r="9" spans="1:14" ht="169.5" customHeight="1" x14ac:dyDescent="0.25">
      <c r="A9" s="152" t="s">
        <v>9</v>
      </c>
      <c r="B9" s="153" t="s">
        <v>510</v>
      </c>
      <c r="C9" s="154" t="s">
        <v>582</v>
      </c>
      <c r="D9" s="1305"/>
      <c r="E9" s="1306"/>
      <c r="F9" s="1306"/>
      <c r="G9" s="1306"/>
      <c r="H9" s="1306"/>
      <c r="I9" s="1306"/>
      <c r="J9" s="1307"/>
    </row>
    <row r="10" spans="1:14" s="20" customFormat="1" ht="78" customHeight="1" x14ac:dyDescent="0.25">
      <c r="A10" s="155" t="s">
        <v>10</v>
      </c>
      <c r="B10" s="156" t="s">
        <v>772</v>
      </c>
      <c r="C10" s="157" t="s">
        <v>582</v>
      </c>
      <c r="D10" s="1308" t="s">
        <v>1610</v>
      </c>
      <c r="E10" s="1309"/>
      <c r="F10" s="1309"/>
      <c r="G10" s="1309"/>
      <c r="H10" s="1309"/>
      <c r="I10" s="1309"/>
      <c r="J10" s="1310"/>
      <c r="N10" s="102"/>
    </row>
    <row r="11" spans="1:14" s="20" customFormat="1" ht="92.25" customHeight="1" x14ac:dyDescent="0.25">
      <c r="A11" s="155" t="s">
        <v>11</v>
      </c>
      <c r="B11" s="156" t="s">
        <v>521</v>
      </c>
      <c r="C11" s="158" t="s">
        <v>582</v>
      </c>
      <c r="D11" s="1311" t="s">
        <v>1611</v>
      </c>
      <c r="E11" s="1312"/>
      <c r="F11" s="1312"/>
      <c r="G11" s="1312"/>
      <c r="H11" s="1312"/>
      <c r="I11" s="1312"/>
      <c r="J11" s="1313"/>
    </row>
    <row r="12" spans="1:14" s="20" customFormat="1" ht="75" x14ac:dyDescent="0.25">
      <c r="A12" s="578"/>
      <c r="B12" s="580" t="s">
        <v>37</v>
      </c>
      <c r="C12" s="158" t="s">
        <v>582</v>
      </c>
      <c r="D12" s="159">
        <v>0</v>
      </c>
      <c r="E12" s="159">
        <v>0</v>
      </c>
      <c r="F12" s="159">
        <v>0</v>
      </c>
      <c r="G12" s="159"/>
      <c r="H12" s="159">
        <v>0</v>
      </c>
      <c r="I12" s="159">
        <v>0</v>
      </c>
      <c r="J12" s="160"/>
    </row>
    <row r="13" spans="1:14" s="20" customFormat="1" ht="18.75" x14ac:dyDescent="0.25">
      <c r="A13" s="1314" t="s">
        <v>71</v>
      </c>
      <c r="B13" s="1315"/>
      <c r="C13" s="1315"/>
      <c r="D13" s="1315"/>
      <c r="E13" s="1315"/>
      <c r="F13" s="1315"/>
      <c r="G13" s="1315"/>
      <c r="H13" s="1315"/>
      <c r="I13" s="1315"/>
      <c r="J13" s="1315"/>
    </row>
    <row r="14" spans="1:14" ht="93.75" customHeight="1" x14ac:dyDescent="0.25">
      <c r="A14" s="161" t="s">
        <v>9</v>
      </c>
      <c r="B14" s="162" t="s">
        <v>511</v>
      </c>
      <c r="C14" s="163" t="s">
        <v>19</v>
      </c>
      <c r="D14" s="164">
        <f>D18</f>
        <v>0</v>
      </c>
      <c r="E14" s="164">
        <f>E18</f>
        <v>0</v>
      </c>
      <c r="F14" s="165">
        <v>0</v>
      </c>
      <c r="G14" s="166"/>
      <c r="H14" s="164">
        <f>H18</f>
        <v>0</v>
      </c>
      <c r="I14" s="164">
        <v>0</v>
      </c>
      <c r="J14" s="167"/>
    </row>
    <row r="15" spans="1:14" ht="26.25" hidden="1" customHeight="1" x14ac:dyDescent="0.3">
      <c r="A15" s="155"/>
      <c r="B15" s="168" t="s">
        <v>72</v>
      </c>
      <c r="C15" s="169"/>
      <c r="D15" s="170">
        <v>4860</v>
      </c>
      <c r="E15" s="170">
        <f>E14</f>
        <v>0</v>
      </c>
      <c r="F15" s="171">
        <f>E15/D15*100</f>
        <v>0</v>
      </c>
      <c r="G15" s="172"/>
      <c r="H15" s="170">
        <f>H14</f>
        <v>0</v>
      </c>
      <c r="I15" s="173">
        <f>H15/D15*100</f>
        <v>0</v>
      </c>
      <c r="J15" s="174"/>
    </row>
    <row r="16" spans="1:14" ht="41.25" hidden="1" customHeight="1" x14ac:dyDescent="0.25">
      <c r="A16" s="578" t="s">
        <v>17</v>
      </c>
      <c r="B16" s="582" t="s">
        <v>73</v>
      </c>
      <c r="C16" s="582"/>
      <c r="D16" s="151">
        <f>E16+F16+H16+I16</f>
        <v>0</v>
      </c>
      <c r="E16" s="151">
        <v>0</v>
      </c>
      <c r="F16" s="151">
        <v>0</v>
      </c>
      <c r="G16" s="175"/>
      <c r="H16" s="151">
        <v>0</v>
      </c>
      <c r="I16" s="151">
        <v>0</v>
      </c>
      <c r="J16" s="176">
        <v>0</v>
      </c>
    </row>
    <row r="17" spans="1:10" ht="26.25" hidden="1" customHeight="1" x14ac:dyDescent="0.25">
      <c r="A17" s="177"/>
      <c r="B17" s="178" t="s">
        <v>74</v>
      </c>
      <c r="C17" s="178"/>
      <c r="D17" s="179">
        <f>D16</f>
        <v>0</v>
      </c>
      <c r="E17" s="179">
        <f>E16</f>
        <v>0</v>
      </c>
      <c r="F17" s="179">
        <f>F16</f>
        <v>0</v>
      </c>
      <c r="G17" s="180"/>
      <c r="H17" s="179">
        <f>H16</f>
        <v>0</v>
      </c>
      <c r="I17" s="179">
        <f>I16</f>
        <v>0</v>
      </c>
      <c r="J17" s="181">
        <v>0</v>
      </c>
    </row>
    <row r="18" spans="1:10" ht="97.5" customHeight="1" x14ac:dyDescent="0.25">
      <c r="A18" s="155" t="s">
        <v>10</v>
      </c>
      <c r="B18" s="584" t="s">
        <v>931</v>
      </c>
      <c r="C18" s="169" t="s">
        <v>19</v>
      </c>
      <c r="D18" s="182">
        <v>0</v>
      </c>
      <c r="E18" s="182">
        <v>0</v>
      </c>
      <c r="F18" s="183">
        <v>0</v>
      </c>
      <c r="G18" s="184"/>
      <c r="H18" s="182">
        <v>0</v>
      </c>
      <c r="I18" s="182">
        <v>0</v>
      </c>
      <c r="J18" s="185"/>
    </row>
    <row r="19" spans="1:10" s="20" customFormat="1" ht="99" customHeight="1" x14ac:dyDescent="0.25">
      <c r="A19" s="155" t="s">
        <v>11</v>
      </c>
      <c r="B19" s="186" t="s">
        <v>522</v>
      </c>
      <c r="C19" s="169" t="s">
        <v>19</v>
      </c>
      <c r="D19" s="182">
        <v>0</v>
      </c>
      <c r="E19" s="182">
        <v>0</v>
      </c>
      <c r="F19" s="182">
        <v>0</v>
      </c>
      <c r="G19" s="187" t="s">
        <v>1612</v>
      </c>
      <c r="H19" s="182">
        <v>0</v>
      </c>
      <c r="I19" s="182">
        <v>0</v>
      </c>
      <c r="J19" s="188"/>
    </row>
    <row r="20" spans="1:10" s="21" customFormat="1" ht="95.25" customHeight="1" x14ac:dyDescent="0.25">
      <c r="A20" s="189"/>
      <c r="B20" s="190" t="s">
        <v>75</v>
      </c>
      <c r="C20" s="178" t="s">
        <v>19</v>
      </c>
      <c r="D20" s="191">
        <f>D14</f>
        <v>0</v>
      </c>
      <c r="E20" s="191">
        <f>E14</f>
        <v>0</v>
      </c>
      <c r="F20" s="191">
        <f>F14</f>
        <v>0</v>
      </c>
      <c r="G20" s="192"/>
      <c r="H20" s="191">
        <f>H14</f>
        <v>0</v>
      </c>
      <c r="I20" s="191">
        <f>I14</f>
        <v>0</v>
      </c>
      <c r="J20" s="192"/>
    </row>
    <row r="21" spans="1:10" s="21" customFormat="1" ht="93.75" customHeight="1" x14ac:dyDescent="0.25">
      <c r="A21" s="581"/>
      <c r="B21" s="581" t="s">
        <v>54</v>
      </c>
      <c r="C21" s="583" t="s">
        <v>19</v>
      </c>
      <c r="D21" s="191">
        <f>D20+D12</f>
        <v>0</v>
      </c>
      <c r="E21" s="191">
        <f>E20+E12</f>
        <v>0</v>
      </c>
      <c r="F21" s="191">
        <v>0</v>
      </c>
      <c r="G21" s="192"/>
      <c r="H21" s="191">
        <f>H20+H12</f>
        <v>0</v>
      </c>
      <c r="I21" s="191">
        <v>0</v>
      </c>
      <c r="J21" s="172"/>
    </row>
    <row r="22" spans="1:10" ht="20.25" customHeight="1" x14ac:dyDescent="0.3">
      <c r="A22" s="148"/>
      <c r="B22" s="586"/>
      <c r="C22" s="586"/>
      <c r="D22" s="148"/>
      <c r="E22" s="586"/>
      <c r="F22" s="586"/>
      <c r="G22" s="543"/>
      <c r="H22" s="586"/>
      <c r="I22" s="586"/>
      <c r="J22" s="543"/>
    </row>
    <row r="23" spans="1:10" ht="20.25" customHeight="1" x14ac:dyDescent="0.25">
      <c r="B23" s="1316"/>
      <c r="C23" s="1316"/>
      <c r="D23" s="1316"/>
      <c r="E23" s="1316"/>
      <c r="F23" s="1316"/>
      <c r="G23" s="1316"/>
      <c r="H23" s="1316"/>
      <c r="I23" s="1316"/>
    </row>
  </sheetData>
  <mergeCells count="11">
    <mergeCell ref="A8:J8"/>
    <mergeCell ref="A1:J1"/>
    <mergeCell ref="A2:J2"/>
    <mergeCell ref="A3:J3"/>
    <mergeCell ref="A4:J4"/>
    <mergeCell ref="A5:J5"/>
    <mergeCell ref="D9:J9"/>
    <mergeCell ref="D10:J10"/>
    <mergeCell ref="D11:J11"/>
    <mergeCell ref="A13:J13"/>
    <mergeCell ref="B23:I23"/>
  </mergeCells>
  <pageMargins left="0.78740157480314965" right="0.39370078740157483" top="0.78740157480314965" bottom="0.78740157480314965" header="0.51181102362204722" footer="0.39370078740157483"/>
  <pageSetup paperSize="9" scale="62" firstPageNumber="14" fitToHeight="0" orientation="landscape" useFirstPageNumber="1" r:id="rId1"/>
  <headerFooter alignWithMargins="0">
    <oddFooter>&amp;R&amp;"Times New Roman,обычный"&amp;14&amp;P</oddFooter>
  </headerFooter>
  <rowBreaks count="1" manualBreakCount="1">
    <brk id="12" max="16383"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N154"/>
  <sheetViews>
    <sheetView topLeftCell="A147" zoomScale="70" zoomScaleNormal="70" zoomScalePageLayoutView="71" workbookViewId="0">
      <selection activeCell="J7" sqref="J7"/>
    </sheetView>
  </sheetViews>
  <sheetFormatPr defaultColWidth="11.42578125" defaultRowHeight="20.25" customHeight="1" x14ac:dyDescent="0.25"/>
  <cols>
    <col min="1" max="1" width="8.7109375" style="19" customWidth="1"/>
    <col min="2" max="2" width="45.7109375" style="1022" customWidth="1"/>
    <col min="3" max="3" width="15.7109375" style="446" customWidth="1"/>
    <col min="4" max="5" width="17.7109375" style="446" customWidth="1"/>
    <col min="6" max="6" width="12.7109375" style="446" customWidth="1"/>
    <col min="7" max="7" width="35.7109375" style="1022" customWidth="1"/>
    <col min="8" max="8" width="17.7109375" style="38" customWidth="1"/>
    <col min="9" max="9" width="12.7109375" style="446" customWidth="1"/>
    <col min="10" max="10" width="30.7109375" style="1022" customWidth="1"/>
    <col min="11" max="11" width="13.28515625" style="446" bestFit="1" customWidth="1"/>
    <col min="12" max="256" width="11.42578125" style="446"/>
    <col min="257" max="257" width="8.7109375" style="446" customWidth="1"/>
    <col min="258" max="258" width="45.7109375" style="446" customWidth="1"/>
    <col min="259" max="259" width="15.7109375" style="446" customWidth="1"/>
    <col min="260" max="261" width="17.7109375" style="446" customWidth="1"/>
    <col min="262" max="262" width="15.28515625" style="446" customWidth="1"/>
    <col min="263" max="263" width="35.7109375" style="446" customWidth="1"/>
    <col min="264" max="264" width="17.7109375" style="446" customWidth="1"/>
    <col min="265" max="265" width="15.28515625" style="446" customWidth="1"/>
    <col min="266" max="266" width="30.7109375" style="446" customWidth="1"/>
    <col min="267" max="267" width="13.28515625" style="446" bestFit="1" customWidth="1"/>
    <col min="268" max="512" width="11.42578125" style="446"/>
    <col min="513" max="513" width="8.7109375" style="446" customWidth="1"/>
    <col min="514" max="514" width="45.7109375" style="446" customWidth="1"/>
    <col min="515" max="515" width="15.7109375" style="446" customWidth="1"/>
    <col min="516" max="517" width="17.7109375" style="446" customWidth="1"/>
    <col min="518" max="518" width="15.28515625" style="446" customWidth="1"/>
    <col min="519" max="519" width="35.7109375" style="446" customWidth="1"/>
    <col min="520" max="520" width="17.7109375" style="446" customWidth="1"/>
    <col min="521" max="521" width="15.28515625" style="446" customWidth="1"/>
    <col min="522" max="522" width="30.7109375" style="446" customWidth="1"/>
    <col min="523" max="523" width="13.28515625" style="446" bestFit="1" customWidth="1"/>
    <col min="524" max="768" width="11.42578125" style="446"/>
    <col min="769" max="769" width="8.7109375" style="446" customWidth="1"/>
    <col min="770" max="770" width="45.7109375" style="446" customWidth="1"/>
    <col min="771" max="771" width="15.7109375" style="446" customWidth="1"/>
    <col min="772" max="773" width="17.7109375" style="446" customWidth="1"/>
    <col min="774" max="774" width="15.28515625" style="446" customWidth="1"/>
    <col min="775" max="775" width="35.7109375" style="446" customWidth="1"/>
    <col min="776" max="776" width="17.7109375" style="446" customWidth="1"/>
    <col min="777" max="777" width="15.28515625" style="446" customWidth="1"/>
    <col min="778" max="778" width="30.7109375" style="446" customWidth="1"/>
    <col min="779" max="779" width="13.28515625" style="446" bestFit="1" customWidth="1"/>
    <col min="780" max="1024" width="11.42578125" style="446"/>
    <col min="1025" max="1025" width="8.7109375" style="446" customWidth="1"/>
    <col min="1026" max="1026" width="45.7109375" style="446" customWidth="1"/>
    <col min="1027" max="1027" width="15.7109375" style="446" customWidth="1"/>
    <col min="1028" max="1029" width="17.7109375" style="446" customWidth="1"/>
    <col min="1030" max="1030" width="15.28515625" style="446" customWidth="1"/>
    <col min="1031" max="1031" width="35.7109375" style="446" customWidth="1"/>
    <col min="1032" max="1032" width="17.7109375" style="446" customWidth="1"/>
    <col min="1033" max="1033" width="15.28515625" style="446" customWidth="1"/>
    <col min="1034" max="1034" width="30.7109375" style="446" customWidth="1"/>
    <col min="1035" max="1035" width="13.28515625" style="446" bestFit="1" customWidth="1"/>
    <col min="1036" max="1280" width="11.42578125" style="446"/>
    <col min="1281" max="1281" width="8.7109375" style="446" customWidth="1"/>
    <col min="1282" max="1282" width="45.7109375" style="446" customWidth="1"/>
    <col min="1283" max="1283" width="15.7109375" style="446" customWidth="1"/>
    <col min="1284" max="1285" width="17.7109375" style="446" customWidth="1"/>
    <col min="1286" max="1286" width="15.28515625" style="446" customWidth="1"/>
    <col min="1287" max="1287" width="35.7109375" style="446" customWidth="1"/>
    <col min="1288" max="1288" width="17.7109375" style="446" customWidth="1"/>
    <col min="1289" max="1289" width="15.28515625" style="446" customWidth="1"/>
    <col min="1290" max="1290" width="30.7109375" style="446" customWidth="1"/>
    <col min="1291" max="1291" width="13.28515625" style="446" bestFit="1" customWidth="1"/>
    <col min="1292" max="1536" width="11.42578125" style="446"/>
    <col min="1537" max="1537" width="8.7109375" style="446" customWidth="1"/>
    <col min="1538" max="1538" width="45.7109375" style="446" customWidth="1"/>
    <col min="1539" max="1539" width="15.7109375" style="446" customWidth="1"/>
    <col min="1540" max="1541" width="17.7109375" style="446" customWidth="1"/>
    <col min="1542" max="1542" width="15.28515625" style="446" customWidth="1"/>
    <col min="1543" max="1543" width="35.7109375" style="446" customWidth="1"/>
    <col min="1544" max="1544" width="17.7109375" style="446" customWidth="1"/>
    <col min="1545" max="1545" width="15.28515625" style="446" customWidth="1"/>
    <col min="1546" max="1546" width="30.7109375" style="446" customWidth="1"/>
    <col min="1547" max="1547" width="13.28515625" style="446" bestFit="1" customWidth="1"/>
    <col min="1548" max="1792" width="11.42578125" style="446"/>
    <col min="1793" max="1793" width="8.7109375" style="446" customWidth="1"/>
    <col min="1794" max="1794" width="45.7109375" style="446" customWidth="1"/>
    <col min="1795" max="1795" width="15.7109375" style="446" customWidth="1"/>
    <col min="1796" max="1797" width="17.7109375" style="446" customWidth="1"/>
    <col min="1798" max="1798" width="15.28515625" style="446" customWidth="1"/>
    <col min="1799" max="1799" width="35.7109375" style="446" customWidth="1"/>
    <col min="1800" max="1800" width="17.7109375" style="446" customWidth="1"/>
    <col min="1801" max="1801" width="15.28515625" style="446" customWidth="1"/>
    <col min="1802" max="1802" width="30.7109375" style="446" customWidth="1"/>
    <col min="1803" max="1803" width="13.28515625" style="446" bestFit="1" customWidth="1"/>
    <col min="1804" max="2048" width="11.42578125" style="446"/>
    <col min="2049" max="2049" width="8.7109375" style="446" customWidth="1"/>
    <col min="2050" max="2050" width="45.7109375" style="446" customWidth="1"/>
    <col min="2051" max="2051" width="15.7109375" style="446" customWidth="1"/>
    <col min="2052" max="2053" width="17.7109375" style="446" customWidth="1"/>
    <col min="2054" max="2054" width="15.28515625" style="446" customWidth="1"/>
    <col min="2055" max="2055" width="35.7109375" style="446" customWidth="1"/>
    <col min="2056" max="2056" width="17.7109375" style="446" customWidth="1"/>
    <col min="2057" max="2057" width="15.28515625" style="446" customWidth="1"/>
    <col min="2058" max="2058" width="30.7109375" style="446" customWidth="1"/>
    <col min="2059" max="2059" width="13.28515625" style="446" bestFit="1" customWidth="1"/>
    <col min="2060" max="2304" width="11.42578125" style="446"/>
    <col min="2305" max="2305" width="8.7109375" style="446" customWidth="1"/>
    <col min="2306" max="2306" width="45.7109375" style="446" customWidth="1"/>
    <col min="2307" max="2307" width="15.7109375" style="446" customWidth="1"/>
    <col min="2308" max="2309" width="17.7109375" style="446" customWidth="1"/>
    <col min="2310" max="2310" width="15.28515625" style="446" customWidth="1"/>
    <col min="2311" max="2311" width="35.7109375" style="446" customWidth="1"/>
    <col min="2312" max="2312" width="17.7109375" style="446" customWidth="1"/>
    <col min="2313" max="2313" width="15.28515625" style="446" customWidth="1"/>
    <col min="2314" max="2314" width="30.7109375" style="446" customWidth="1"/>
    <col min="2315" max="2315" width="13.28515625" style="446" bestFit="1" customWidth="1"/>
    <col min="2316" max="2560" width="11.42578125" style="446"/>
    <col min="2561" max="2561" width="8.7109375" style="446" customWidth="1"/>
    <col min="2562" max="2562" width="45.7109375" style="446" customWidth="1"/>
    <col min="2563" max="2563" width="15.7109375" style="446" customWidth="1"/>
    <col min="2564" max="2565" width="17.7109375" style="446" customWidth="1"/>
    <col min="2566" max="2566" width="15.28515625" style="446" customWidth="1"/>
    <col min="2567" max="2567" width="35.7109375" style="446" customWidth="1"/>
    <col min="2568" max="2568" width="17.7109375" style="446" customWidth="1"/>
    <col min="2569" max="2569" width="15.28515625" style="446" customWidth="1"/>
    <col min="2570" max="2570" width="30.7109375" style="446" customWidth="1"/>
    <col min="2571" max="2571" width="13.28515625" style="446" bestFit="1" customWidth="1"/>
    <col min="2572" max="2816" width="11.42578125" style="446"/>
    <col min="2817" max="2817" width="8.7109375" style="446" customWidth="1"/>
    <col min="2818" max="2818" width="45.7109375" style="446" customWidth="1"/>
    <col min="2819" max="2819" width="15.7109375" style="446" customWidth="1"/>
    <col min="2820" max="2821" width="17.7109375" style="446" customWidth="1"/>
    <col min="2822" max="2822" width="15.28515625" style="446" customWidth="1"/>
    <col min="2823" max="2823" width="35.7109375" style="446" customWidth="1"/>
    <col min="2824" max="2824" width="17.7109375" style="446" customWidth="1"/>
    <col min="2825" max="2825" width="15.28515625" style="446" customWidth="1"/>
    <col min="2826" max="2826" width="30.7109375" style="446" customWidth="1"/>
    <col min="2827" max="2827" width="13.28515625" style="446" bestFit="1" customWidth="1"/>
    <col min="2828" max="3072" width="11.42578125" style="446"/>
    <col min="3073" max="3073" width="8.7109375" style="446" customWidth="1"/>
    <col min="3074" max="3074" width="45.7109375" style="446" customWidth="1"/>
    <col min="3075" max="3075" width="15.7109375" style="446" customWidth="1"/>
    <col min="3076" max="3077" width="17.7109375" style="446" customWidth="1"/>
    <col min="3078" max="3078" width="15.28515625" style="446" customWidth="1"/>
    <col min="3079" max="3079" width="35.7109375" style="446" customWidth="1"/>
    <col min="3080" max="3080" width="17.7109375" style="446" customWidth="1"/>
    <col min="3081" max="3081" width="15.28515625" style="446" customWidth="1"/>
    <col min="3082" max="3082" width="30.7109375" style="446" customWidth="1"/>
    <col min="3083" max="3083" width="13.28515625" style="446" bestFit="1" customWidth="1"/>
    <col min="3084" max="3328" width="11.42578125" style="446"/>
    <col min="3329" max="3329" width="8.7109375" style="446" customWidth="1"/>
    <col min="3330" max="3330" width="45.7109375" style="446" customWidth="1"/>
    <col min="3331" max="3331" width="15.7109375" style="446" customWidth="1"/>
    <col min="3332" max="3333" width="17.7109375" style="446" customWidth="1"/>
    <col min="3334" max="3334" width="15.28515625" style="446" customWidth="1"/>
    <col min="3335" max="3335" width="35.7109375" style="446" customWidth="1"/>
    <col min="3336" max="3336" width="17.7109375" style="446" customWidth="1"/>
    <col min="3337" max="3337" width="15.28515625" style="446" customWidth="1"/>
    <col min="3338" max="3338" width="30.7109375" style="446" customWidth="1"/>
    <col min="3339" max="3339" width="13.28515625" style="446" bestFit="1" customWidth="1"/>
    <col min="3340" max="3584" width="11.42578125" style="446"/>
    <col min="3585" max="3585" width="8.7109375" style="446" customWidth="1"/>
    <col min="3586" max="3586" width="45.7109375" style="446" customWidth="1"/>
    <col min="3587" max="3587" width="15.7109375" style="446" customWidth="1"/>
    <col min="3588" max="3589" width="17.7109375" style="446" customWidth="1"/>
    <col min="3590" max="3590" width="15.28515625" style="446" customWidth="1"/>
    <col min="3591" max="3591" width="35.7109375" style="446" customWidth="1"/>
    <col min="3592" max="3592" width="17.7109375" style="446" customWidth="1"/>
    <col min="3593" max="3593" width="15.28515625" style="446" customWidth="1"/>
    <col min="3594" max="3594" width="30.7109375" style="446" customWidth="1"/>
    <col min="3595" max="3595" width="13.28515625" style="446" bestFit="1" customWidth="1"/>
    <col min="3596" max="3840" width="11.42578125" style="446"/>
    <col min="3841" max="3841" width="8.7109375" style="446" customWidth="1"/>
    <col min="3842" max="3842" width="45.7109375" style="446" customWidth="1"/>
    <col min="3843" max="3843" width="15.7109375" style="446" customWidth="1"/>
    <col min="3844" max="3845" width="17.7109375" style="446" customWidth="1"/>
    <col min="3846" max="3846" width="15.28515625" style="446" customWidth="1"/>
    <col min="3847" max="3847" width="35.7109375" style="446" customWidth="1"/>
    <col min="3848" max="3848" width="17.7109375" style="446" customWidth="1"/>
    <col min="3849" max="3849" width="15.28515625" style="446" customWidth="1"/>
    <col min="3850" max="3850" width="30.7109375" style="446" customWidth="1"/>
    <col min="3851" max="3851" width="13.28515625" style="446" bestFit="1" customWidth="1"/>
    <col min="3852" max="4096" width="11.42578125" style="446"/>
    <col min="4097" max="4097" width="8.7109375" style="446" customWidth="1"/>
    <col min="4098" max="4098" width="45.7109375" style="446" customWidth="1"/>
    <col min="4099" max="4099" width="15.7109375" style="446" customWidth="1"/>
    <col min="4100" max="4101" width="17.7109375" style="446" customWidth="1"/>
    <col min="4102" max="4102" width="15.28515625" style="446" customWidth="1"/>
    <col min="4103" max="4103" width="35.7109375" style="446" customWidth="1"/>
    <col min="4104" max="4104" width="17.7109375" style="446" customWidth="1"/>
    <col min="4105" max="4105" width="15.28515625" style="446" customWidth="1"/>
    <col min="4106" max="4106" width="30.7109375" style="446" customWidth="1"/>
    <col min="4107" max="4107" width="13.28515625" style="446" bestFit="1" customWidth="1"/>
    <col min="4108" max="4352" width="11.42578125" style="446"/>
    <col min="4353" max="4353" width="8.7109375" style="446" customWidth="1"/>
    <col min="4354" max="4354" width="45.7109375" style="446" customWidth="1"/>
    <col min="4355" max="4355" width="15.7109375" style="446" customWidth="1"/>
    <col min="4356" max="4357" width="17.7109375" style="446" customWidth="1"/>
    <col min="4358" max="4358" width="15.28515625" style="446" customWidth="1"/>
    <col min="4359" max="4359" width="35.7109375" style="446" customWidth="1"/>
    <col min="4360" max="4360" width="17.7109375" style="446" customWidth="1"/>
    <col min="4361" max="4361" width="15.28515625" style="446" customWidth="1"/>
    <col min="4362" max="4362" width="30.7109375" style="446" customWidth="1"/>
    <col min="4363" max="4363" width="13.28515625" style="446" bestFit="1" customWidth="1"/>
    <col min="4364" max="4608" width="11.42578125" style="446"/>
    <col min="4609" max="4609" width="8.7109375" style="446" customWidth="1"/>
    <col min="4610" max="4610" width="45.7109375" style="446" customWidth="1"/>
    <col min="4611" max="4611" width="15.7109375" style="446" customWidth="1"/>
    <col min="4612" max="4613" width="17.7109375" style="446" customWidth="1"/>
    <col min="4614" max="4614" width="15.28515625" style="446" customWidth="1"/>
    <col min="4615" max="4615" width="35.7109375" style="446" customWidth="1"/>
    <col min="4616" max="4616" width="17.7109375" style="446" customWidth="1"/>
    <col min="4617" max="4617" width="15.28515625" style="446" customWidth="1"/>
    <col min="4618" max="4618" width="30.7109375" style="446" customWidth="1"/>
    <col min="4619" max="4619" width="13.28515625" style="446" bestFit="1" customWidth="1"/>
    <col min="4620" max="4864" width="11.42578125" style="446"/>
    <col min="4865" max="4865" width="8.7109375" style="446" customWidth="1"/>
    <col min="4866" max="4866" width="45.7109375" style="446" customWidth="1"/>
    <col min="4867" max="4867" width="15.7109375" style="446" customWidth="1"/>
    <col min="4868" max="4869" width="17.7109375" style="446" customWidth="1"/>
    <col min="4870" max="4870" width="15.28515625" style="446" customWidth="1"/>
    <col min="4871" max="4871" width="35.7109375" style="446" customWidth="1"/>
    <col min="4872" max="4872" width="17.7109375" style="446" customWidth="1"/>
    <col min="4873" max="4873" width="15.28515625" style="446" customWidth="1"/>
    <col min="4874" max="4874" width="30.7109375" style="446" customWidth="1"/>
    <col min="4875" max="4875" width="13.28515625" style="446" bestFit="1" customWidth="1"/>
    <col min="4876" max="5120" width="11.42578125" style="446"/>
    <col min="5121" max="5121" width="8.7109375" style="446" customWidth="1"/>
    <col min="5122" max="5122" width="45.7109375" style="446" customWidth="1"/>
    <col min="5123" max="5123" width="15.7109375" style="446" customWidth="1"/>
    <col min="5124" max="5125" width="17.7109375" style="446" customWidth="1"/>
    <col min="5126" max="5126" width="15.28515625" style="446" customWidth="1"/>
    <col min="5127" max="5127" width="35.7109375" style="446" customWidth="1"/>
    <col min="5128" max="5128" width="17.7109375" style="446" customWidth="1"/>
    <col min="5129" max="5129" width="15.28515625" style="446" customWidth="1"/>
    <col min="5130" max="5130" width="30.7109375" style="446" customWidth="1"/>
    <col min="5131" max="5131" width="13.28515625" style="446" bestFit="1" customWidth="1"/>
    <col min="5132" max="5376" width="11.42578125" style="446"/>
    <col min="5377" max="5377" width="8.7109375" style="446" customWidth="1"/>
    <col min="5378" max="5378" width="45.7109375" style="446" customWidth="1"/>
    <col min="5379" max="5379" width="15.7109375" style="446" customWidth="1"/>
    <col min="5380" max="5381" width="17.7109375" style="446" customWidth="1"/>
    <col min="5382" max="5382" width="15.28515625" style="446" customWidth="1"/>
    <col min="5383" max="5383" width="35.7109375" style="446" customWidth="1"/>
    <col min="5384" max="5384" width="17.7109375" style="446" customWidth="1"/>
    <col min="5385" max="5385" width="15.28515625" style="446" customWidth="1"/>
    <col min="5386" max="5386" width="30.7109375" style="446" customWidth="1"/>
    <col min="5387" max="5387" width="13.28515625" style="446" bestFit="1" customWidth="1"/>
    <col min="5388" max="5632" width="11.42578125" style="446"/>
    <col min="5633" max="5633" width="8.7109375" style="446" customWidth="1"/>
    <col min="5634" max="5634" width="45.7109375" style="446" customWidth="1"/>
    <col min="5635" max="5635" width="15.7109375" style="446" customWidth="1"/>
    <col min="5636" max="5637" width="17.7109375" style="446" customWidth="1"/>
    <col min="5638" max="5638" width="15.28515625" style="446" customWidth="1"/>
    <col min="5639" max="5639" width="35.7109375" style="446" customWidth="1"/>
    <col min="5640" max="5640" width="17.7109375" style="446" customWidth="1"/>
    <col min="5641" max="5641" width="15.28515625" style="446" customWidth="1"/>
    <col min="5642" max="5642" width="30.7109375" style="446" customWidth="1"/>
    <col min="5643" max="5643" width="13.28515625" style="446" bestFit="1" customWidth="1"/>
    <col min="5644" max="5888" width="11.42578125" style="446"/>
    <col min="5889" max="5889" width="8.7109375" style="446" customWidth="1"/>
    <col min="5890" max="5890" width="45.7109375" style="446" customWidth="1"/>
    <col min="5891" max="5891" width="15.7109375" style="446" customWidth="1"/>
    <col min="5892" max="5893" width="17.7109375" style="446" customWidth="1"/>
    <col min="5894" max="5894" width="15.28515625" style="446" customWidth="1"/>
    <col min="5895" max="5895" width="35.7109375" style="446" customWidth="1"/>
    <col min="5896" max="5896" width="17.7109375" style="446" customWidth="1"/>
    <col min="5897" max="5897" width="15.28515625" style="446" customWidth="1"/>
    <col min="5898" max="5898" width="30.7109375" style="446" customWidth="1"/>
    <col min="5899" max="5899" width="13.28515625" style="446" bestFit="1" customWidth="1"/>
    <col min="5900" max="6144" width="11.42578125" style="446"/>
    <col min="6145" max="6145" width="8.7109375" style="446" customWidth="1"/>
    <col min="6146" max="6146" width="45.7109375" style="446" customWidth="1"/>
    <col min="6147" max="6147" width="15.7109375" style="446" customWidth="1"/>
    <col min="6148" max="6149" width="17.7109375" style="446" customWidth="1"/>
    <col min="6150" max="6150" width="15.28515625" style="446" customWidth="1"/>
    <col min="6151" max="6151" width="35.7109375" style="446" customWidth="1"/>
    <col min="6152" max="6152" width="17.7109375" style="446" customWidth="1"/>
    <col min="6153" max="6153" width="15.28515625" style="446" customWidth="1"/>
    <col min="6154" max="6154" width="30.7109375" style="446" customWidth="1"/>
    <col min="6155" max="6155" width="13.28515625" style="446" bestFit="1" customWidth="1"/>
    <col min="6156" max="6400" width="11.42578125" style="446"/>
    <col min="6401" max="6401" width="8.7109375" style="446" customWidth="1"/>
    <col min="6402" max="6402" width="45.7109375" style="446" customWidth="1"/>
    <col min="6403" max="6403" width="15.7109375" style="446" customWidth="1"/>
    <col min="6404" max="6405" width="17.7109375" style="446" customWidth="1"/>
    <col min="6406" max="6406" width="15.28515625" style="446" customWidth="1"/>
    <col min="6407" max="6407" width="35.7109375" style="446" customWidth="1"/>
    <col min="6408" max="6408" width="17.7109375" style="446" customWidth="1"/>
    <col min="6409" max="6409" width="15.28515625" style="446" customWidth="1"/>
    <col min="6410" max="6410" width="30.7109375" style="446" customWidth="1"/>
    <col min="6411" max="6411" width="13.28515625" style="446" bestFit="1" customWidth="1"/>
    <col min="6412" max="6656" width="11.42578125" style="446"/>
    <col min="6657" max="6657" width="8.7109375" style="446" customWidth="1"/>
    <col min="6658" max="6658" width="45.7109375" style="446" customWidth="1"/>
    <col min="6659" max="6659" width="15.7109375" style="446" customWidth="1"/>
    <col min="6660" max="6661" width="17.7109375" style="446" customWidth="1"/>
    <col min="6662" max="6662" width="15.28515625" style="446" customWidth="1"/>
    <col min="6663" max="6663" width="35.7109375" style="446" customWidth="1"/>
    <col min="6664" max="6664" width="17.7109375" style="446" customWidth="1"/>
    <col min="6665" max="6665" width="15.28515625" style="446" customWidth="1"/>
    <col min="6666" max="6666" width="30.7109375" style="446" customWidth="1"/>
    <col min="6667" max="6667" width="13.28515625" style="446" bestFit="1" customWidth="1"/>
    <col min="6668" max="6912" width="11.42578125" style="446"/>
    <col min="6913" max="6913" width="8.7109375" style="446" customWidth="1"/>
    <col min="6914" max="6914" width="45.7109375" style="446" customWidth="1"/>
    <col min="6915" max="6915" width="15.7109375" style="446" customWidth="1"/>
    <col min="6916" max="6917" width="17.7109375" style="446" customWidth="1"/>
    <col min="6918" max="6918" width="15.28515625" style="446" customWidth="1"/>
    <col min="6919" max="6919" width="35.7109375" style="446" customWidth="1"/>
    <col min="6920" max="6920" width="17.7109375" style="446" customWidth="1"/>
    <col min="6921" max="6921" width="15.28515625" style="446" customWidth="1"/>
    <col min="6922" max="6922" width="30.7109375" style="446" customWidth="1"/>
    <col min="6923" max="6923" width="13.28515625" style="446" bestFit="1" customWidth="1"/>
    <col min="6924" max="7168" width="11.42578125" style="446"/>
    <col min="7169" max="7169" width="8.7109375" style="446" customWidth="1"/>
    <col min="7170" max="7170" width="45.7109375" style="446" customWidth="1"/>
    <col min="7171" max="7171" width="15.7109375" style="446" customWidth="1"/>
    <col min="7172" max="7173" width="17.7109375" style="446" customWidth="1"/>
    <col min="7174" max="7174" width="15.28515625" style="446" customWidth="1"/>
    <col min="7175" max="7175" width="35.7109375" style="446" customWidth="1"/>
    <col min="7176" max="7176" width="17.7109375" style="446" customWidth="1"/>
    <col min="7177" max="7177" width="15.28515625" style="446" customWidth="1"/>
    <col min="7178" max="7178" width="30.7109375" style="446" customWidth="1"/>
    <col min="7179" max="7179" width="13.28515625" style="446" bestFit="1" customWidth="1"/>
    <col min="7180" max="7424" width="11.42578125" style="446"/>
    <col min="7425" max="7425" width="8.7109375" style="446" customWidth="1"/>
    <col min="7426" max="7426" width="45.7109375" style="446" customWidth="1"/>
    <col min="7427" max="7427" width="15.7109375" style="446" customWidth="1"/>
    <col min="7428" max="7429" width="17.7109375" style="446" customWidth="1"/>
    <col min="7430" max="7430" width="15.28515625" style="446" customWidth="1"/>
    <col min="7431" max="7431" width="35.7109375" style="446" customWidth="1"/>
    <col min="7432" max="7432" width="17.7109375" style="446" customWidth="1"/>
    <col min="7433" max="7433" width="15.28515625" style="446" customWidth="1"/>
    <col min="7434" max="7434" width="30.7109375" style="446" customWidth="1"/>
    <col min="7435" max="7435" width="13.28515625" style="446" bestFit="1" customWidth="1"/>
    <col min="7436" max="7680" width="11.42578125" style="446"/>
    <col min="7681" max="7681" width="8.7109375" style="446" customWidth="1"/>
    <col min="7682" max="7682" width="45.7109375" style="446" customWidth="1"/>
    <col min="7683" max="7683" width="15.7109375" style="446" customWidth="1"/>
    <col min="7684" max="7685" width="17.7109375" style="446" customWidth="1"/>
    <col min="7686" max="7686" width="15.28515625" style="446" customWidth="1"/>
    <col min="7687" max="7687" width="35.7109375" style="446" customWidth="1"/>
    <col min="7688" max="7688" width="17.7109375" style="446" customWidth="1"/>
    <col min="7689" max="7689" width="15.28515625" style="446" customWidth="1"/>
    <col min="7690" max="7690" width="30.7109375" style="446" customWidth="1"/>
    <col min="7691" max="7691" width="13.28515625" style="446" bestFit="1" customWidth="1"/>
    <col min="7692" max="7936" width="11.42578125" style="446"/>
    <col min="7937" max="7937" width="8.7109375" style="446" customWidth="1"/>
    <col min="7938" max="7938" width="45.7109375" style="446" customWidth="1"/>
    <col min="7939" max="7939" width="15.7109375" style="446" customWidth="1"/>
    <col min="7940" max="7941" width="17.7109375" style="446" customWidth="1"/>
    <col min="7942" max="7942" width="15.28515625" style="446" customWidth="1"/>
    <col min="7943" max="7943" width="35.7109375" style="446" customWidth="1"/>
    <col min="7944" max="7944" width="17.7109375" style="446" customWidth="1"/>
    <col min="7945" max="7945" width="15.28515625" style="446" customWidth="1"/>
    <col min="7946" max="7946" width="30.7109375" style="446" customWidth="1"/>
    <col min="7947" max="7947" width="13.28515625" style="446" bestFit="1" customWidth="1"/>
    <col min="7948" max="8192" width="11.42578125" style="446"/>
    <col min="8193" max="8193" width="8.7109375" style="446" customWidth="1"/>
    <col min="8194" max="8194" width="45.7109375" style="446" customWidth="1"/>
    <col min="8195" max="8195" width="15.7109375" style="446" customWidth="1"/>
    <col min="8196" max="8197" width="17.7109375" style="446" customWidth="1"/>
    <col min="8198" max="8198" width="15.28515625" style="446" customWidth="1"/>
    <col min="8199" max="8199" width="35.7109375" style="446" customWidth="1"/>
    <col min="8200" max="8200" width="17.7109375" style="446" customWidth="1"/>
    <col min="8201" max="8201" width="15.28515625" style="446" customWidth="1"/>
    <col min="8202" max="8202" width="30.7109375" style="446" customWidth="1"/>
    <col min="8203" max="8203" width="13.28515625" style="446" bestFit="1" customWidth="1"/>
    <col min="8204" max="8448" width="11.42578125" style="446"/>
    <col min="8449" max="8449" width="8.7109375" style="446" customWidth="1"/>
    <col min="8450" max="8450" width="45.7109375" style="446" customWidth="1"/>
    <col min="8451" max="8451" width="15.7109375" style="446" customWidth="1"/>
    <col min="8452" max="8453" width="17.7109375" style="446" customWidth="1"/>
    <col min="8454" max="8454" width="15.28515625" style="446" customWidth="1"/>
    <col min="8455" max="8455" width="35.7109375" style="446" customWidth="1"/>
    <col min="8456" max="8456" width="17.7109375" style="446" customWidth="1"/>
    <col min="8457" max="8457" width="15.28515625" style="446" customWidth="1"/>
    <col min="8458" max="8458" width="30.7109375" style="446" customWidth="1"/>
    <col min="8459" max="8459" width="13.28515625" style="446" bestFit="1" customWidth="1"/>
    <col min="8460" max="8704" width="11.42578125" style="446"/>
    <col min="8705" max="8705" width="8.7109375" style="446" customWidth="1"/>
    <col min="8706" max="8706" width="45.7109375" style="446" customWidth="1"/>
    <col min="8707" max="8707" width="15.7109375" style="446" customWidth="1"/>
    <col min="8708" max="8709" width="17.7109375" style="446" customWidth="1"/>
    <col min="8710" max="8710" width="15.28515625" style="446" customWidth="1"/>
    <col min="8711" max="8711" width="35.7109375" style="446" customWidth="1"/>
    <col min="8712" max="8712" width="17.7109375" style="446" customWidth="1"/>
    <col min="8713" max="8713" width="15.28515625" style="446" customWidth="1"/>
    <col min="8714" max="8714" width="30.7109375" style="446" customWidth="1"/>
    <col min="8715" max="8715" width="13.28515625" style="446" bestFit="1" customWidth="1"/>
    <col min="8716" max="8960" width="11.42578125" style="446"/>
    <col min="8961" max="8961" width="8.7109375" style="446" customWidth="1"/>
    <col min="8962" max="8962" width="45.7109375" style="446" customWidth="1"/>
    <col min="8963" max="8963" width="15.7109375" style="446" customWidth="1"/>
    <col min="8964" max="8965" width="17.7109375" style="446" customWidth="1"/>
    <col min="8966" max="8966" width="15.28515625" style="446" customWidth="1"/>
    <col min="8967" max="8967" width="35.7109375" style="446" customWidth="1"/>
    <col min="8968" max="8968" width="17.7109375" style="446" customWidth="1"/>
    <col min="8969" max="8969" width="15.28515625" style="446" customWidth="1"/>
    <col min="8970" max="8970" width="30.7109375" style="446" customWidth="1"/>
    <col min="8971" max="8971" width="13.28515625" style="446" bestFit="1" customWidth="1"/>
    <col min="8972" max="9216" width="11.42578125" style="446"/>
    <col min="9217" max="9217" width="8.7109375" style="446" customWidth="1"/>
    <col min="9218" max="9218" width="45.7109375" style="446" customWidth="1"/>
    <col min="9219" max="9219" width="15.7109375" style="446" customWidth="1"/>
    <col min="9220" max="9221" width="17.7109375" style="446" customWidth="1"/>
    <col min="9222" max="9222" width="15.28515625" style="446" customWidth="1"/>
    <col min="9223" max="9223" width="35.7109375" style="446" customWidth="1"/>
    <col min="9224" max="9224" width="17.7109375" style="446" customWidth="1"/>
    <col min="9225" max="9225" width="15.28515625" style="446" customWidth="1"/>
    <col min="9226" max="9226" width="30.7109375" style="446" customWidth="1"/>
    <col min="9227" max="9227" width="13.28515625" style="446" bestFit="1" customWidth="1"/>
    <col min="9228" max="9472" width="11.42578125" style="446"/>
    <col min="9473" max="9473" width="8.7109375" style="446" customWidth="1"/>
    <col min="9474" max="9474" width="45.7109375" style="446" customWidth="1"/>
    <col min="9475" max="9475" width="15.7109375" style="446" customWidth="1"/>
    <col min="9476" max="9477" width="17.7109375" style="446" customWidth="1"/>
    <col min="9478" max="9478" width="15.28515625" style="446" customWidth="1"/>
    <col min="9479" max="9479" width="35.7109375" style="446" customWidth="1"/>
    <col min="9480" max="9480" width="17.7109375" style="446" customWidth="1"/>
    <col min="9481" max="9481" width="15.28515625" style="446" customWidth="1"/>
    <col min="9482" max="9482" width="30.7109375" style="446" customWidth="1"/>
    <col min="9483" max="9483" width="13.28515625" style="446" bestFit="1" customWidth="1"/>
    <col min="9484" max="9728" width="11.42578125" style="446"/>
    <col min="9729" max="9729" width="8.7109375" style="446" customWidth="1"/>
    <col min="9730" max="9730" width="45.7109375" style="446" customWidth="1"/>
    <col min="9731" max="9731" width="15.7109375" style="446" customWidth="1"/>
    <col min="9732" max="9733" width="17.7109375" style="446" customWidth="1"/>
    <col min="9734" max="9734" width="15.28515625" style="446" customWidth="1"/>
    <col min="9735" max="9735" width="35.7109375" style="446" customWidth="1"/>
    <col min="9736" max="9736" width="17.7109375" style="446" customWidth="1"/>
    <col min="9737" max="9737" width="15.28515625" style="446" customWidth="1"/>
    <col min="9738" max="9738" width="30.7109375" style="446" customWidth="1"/>
    <col min="9739" max="9739" width="13.28515625" style="446" bestFit="1" customWidth="1"/>
    <col min="9740" max="9984" width="11.42578125" style="446"/>
    <col min="9985" max="9985" width="8.7109375" style="446" customWidth="1"/>
    <col min="9986" max="9986" width="45.7109375" style="446" customWidth="1"/>
    <col min="9987" max="9987" width="15.7109375" style="446" customWidth="1"/>
    <col min="9988" max="9989" width="17.7109375" style="446" customWidth="1"/>
    <col min="9990" max="9990" width="15.28515625" style="446" customWidth="1"/>
    <col min="9991" max="9991" width="35.7109375" style="446" customWidth="1"/>
    <col min="9992" max="9992" width="17.7109375" style="446" customWidth="1"/>
    <col min="9993" max="9993" width="15.28515625" style="446" customWidth="1"/>
    <col min="9994" max="9994" width="30.7109375" style="446" customWidth="1"/>
    <col min="9995" max="9995" width="13.28515625" style="446" bestFit="1" customWidth="1"/>
    <col min="9996" max="10240" width="11.42578125" style="446"/>
    <col min="10241" max="10241" width="8.7109375" style="446" customWidth="1"/>
    <col min="10242" max="10242" width="45.7109375" style="446" customWidth="1"/>
    <col min="10243" max="10243" width="15.7109375" style="446" customWidth="1"/>
    <col min="10244" max="10245" width="17.7109375" style="446" customWidth="1"/>
    <col min="10246" max="10246" width="15.28515625" style="446" customWidth="1"/>
    <col min="10247" max="10247" width="35.7109375" style="446" customWidth="1"/>
    <col min="10248" max="10248" width="17.7109375" style="446" customWidth="1"/>
    <col min="10249" max="10249" width="15.28515625" style="446" customWidth="1"/>
    <col min="10250" max="10250" width="30.7109375" style="446" customWidth="1"/>
    <col min="10251" max="10251" width="13.28515625" style="446" bestFit="1" customWidth="1"/>
    <col min="10252" max="10496" width="11.42578125" style="446"/>
    <col min="10497" max="10497" width="8.7109375" style="446" customWidth="1"/>
    <col min="10498" max="10498" width="45.7109375" style="446" customWidth="1"/>
    <col min="10499" max="10499" width="15.7109375" style="446" customWidth="1"/>
    <col min="10500" max="10501" width="17.7109375" style="446" customWidth="1"/>
    <col min="10502" max="10502" width="15.28515625" style="446" customWidth="1"/>
    <col min="10503" max="10503" width="35.7109375" style="446" customWidth="1"/>
    <col min="10504" max="10504" width="17.7109375" style="446" customWidth="1"/>
    <col min="10505" max="10505" width="15.28515625" style="446" customWidth="1"/>
    <col min="10506" max="10506" width="30.7109375" style="446" customWidth="1"/>
    <col min="10507" max="10507" width="13.28515625" style="446" bestFit="1" customWidth="1"/>
    <col min="10508" max="10752" width="11.42578125" style="446"/>
    <col min="10753" max="10753" width="8.7109375" style="446" customWidth="1"/>
    <col min="10754" max="10754" width="45.7109375" style="446" customWidth="1"/>
    <col min="10755" max="10755" width="15.7109375" style="446" customWidth="1"/>
    <col min="10756" max="10757" width="17.7109375" style="446" customWidth="1"/>
    <col min="10758" max="10758" width="15.28515625" style="446" customWidth="1"/>
    <col min="10759" max="10759" width="35.7109375" style="446" customWidth="1"/>
    <col min="10760" max="10760" width="17.7109375" style="446" customWidth="1"/>
    <col min="10761" max="10761" width="15.28515625" style="446" customWidth="1"/>
    <col min="10762" max="10762" width="30.7109375" style="446" customWidth="1"/>
    <col min="10763" max="10763" width="13.28515625" style="446" bestFit="1" customWidth="1"/>
    <col min="10764" max="11008" width="11.42578125" style="446"/>
    <col min="11009" max="11009" width="8.7109375" style="446" customWidth="1"/>
    <col min="11010" max="11010" width="45.7109375" style="446" customWidth="1"/>
    <col min="11011" max="11011" width="15.7109375" style="446" customWidth="1"/>
    <col min="11012" max="11013" width="17.7109375" style="446" customWidth="1"/>
    <col min="11014" max="11014" width="15.28515625" style="446" customWidth="1"/>
    <col min="11015" max="11015" width="35.7109375" style="446" customWidth="1"/>
    <col min="11016" max="11016" width="17.7109375" style="446" customWidth="1"/>
    <col min="11017" max="11017" width="15.28515625" style="446" customWidth="1"/>
    <col min="11018" max="11018" width="30.7109375" style="446" customWidth="1"/>
    <col min="11019" max="11019" width="13.28515625" style="446" bestFit="1" customWidth="1"/>
    <col min="11020" max="11264" width="11.42578125" style="446"/>
    <col min="11265" max="11265" width="8.7109375" style="446" customWidth="1"/>
    <col min="11266" max="11266" width="45.7109375" style="446" customWidth="1"/>
    <col min="11267" max="11267" width="15.7109375" style="446" customWidth="1"/>
    <col min="11268" max="11269" width="17.7109375" style="446" customWidth="1"/>
    <col min="11270" max="11270" width="15.28515625" style="446" customWidth="1"/>
    <col min="11271" max="11271" width="35.7109375" style="446" customWidth="1"/>
    <col min="11272" max="11272" width="17.7109375" style="446" customWidth="1"/>
    <col min="11273" max="11273" width="15.28515625" style="446" customWidth="1"/>
    <col min="11274" max="11274" width="30.7109375" style="446" customWidth="1"/>
    <col min="11275" max="11275" width="13.28515625" style="446" bestFit="1" customWidth="1"/>
    <col min="11276" max="11520" width="11.42578125" style="446"/>
    <col min="11521" max="11521" width="8.7109375" style="446" customWidth="1"/>
    <col min="11522" max="11522" width="45.7109375" style="446" customWidth="1"/>
    <col min="11523" max="11523" width="15.7109375" style="446" customWidth="1"/>
    <col min="11524" max="11525" width="17.7109375" style="446" customWidth="1"/>
    <col min="11526" max="11526" width="15.28515625" style="446" customWidth="1"/>
    <col min="11527" max="11527" width="35.7109375" style="446" customWidth="1"/>
    <col min="11528" max="11528" width="17.7109375" style="446" customWidth="1"/>
    <col min="11529" max="11529" width="15.28515625" style="446" customWidth="1"/>
    <col min="11530" max="11530" width="30.7109375" style="446" customWidth="1"/>
    <col min="11531" max="11531" width="13.28515625" style="446" bestFit="1" customWidth="1"/>
    <col min="11532" max="11776" width="11.42578125" style="446"/>
    <col min="11777" max="11777" width="8.7109375" style="446" customWidth="1"/>
    <col min="11778" max="11778" width="45.7109375" style="446" customWidth="1"/>
    <col min="11779" max="11779" width="15.7109375" style="446" customWidth="1"/>
    <col min="11780" max="11781" width="17.7109375" style="446" customWidth="1"/>
    <col min="11782" max="11782" width="15.28515625" style="446" customWidth="1"/>
    <col min="11783" max="11783" width="35.7109375" style="446" customWidth="1"/>
    <col min="11784" max="11784" width="17.7109375" style="446" customWidth="1"/>
    <col min="11785" max="11785" width="15.28515625" style="446" customWidth="1"/>
    <col min="11786" max="11786" width="30.7109375" style="446" customWidth="1"/>
    <col min="11787" max="11787" width="13.28515625" style="446" bestFit="1" customWidth="1"/>
    <col min="11788" max="12032" width="11.42578125" style="446"/>
    <col min="12033" max="12033" width="8.7109375" style="446" customWidth="1"/>
    <col min="12034" max="12034" width="45.7109375" style="446" customWidth="1"/>
    <col min="12035" max="12035" width="15.7109375" style="446" customWidth="1"/>
    <col min="12036" max="12037" width="17.7109375" style="446" customWidth="1"/>
    <col min="12038" max="12038" width="15.28515625" style="446" customWidth="1"/>
    <col min="12039" max="12039" width="35.7109375" style="446" customWidth="1"/>
    <col min="12040" max="12040" width="17.7109375" style="446" customWidth="1"/>
    <col min="12041" max="12041" width="15.28515625" style="446" customWidth="1"/>
    <col min="12042" max="12042" width="30.7109375" style="446" customWidth="1"/>
    <col min="12043" max="12043" width="13.28515625" style="446" bestFit="1" customWidth="1"/>
    <col min="12044" max="12288" width="11.42578125" style="446"/>
    <col min="12289" max="12289" width="8.7109375" style="446" customWidth="1"/>
    <col min="12290" max="12290" width="45.7109375" style="446" customWidth="1"/>
    <col min="12291" max="12291" width="15.7109375" style="446" customWidth="1"/>
    <col min="12292" max="12293" width="17.7109375" style="446" customWidth="1"/>
    <col min="12294" max="12294" width="15.28515625" style="446" customWidth="1"/>
    <col min="12295" max="12295" width="35.7109375" style="446" customWidth="1"/>
    <col min="12296" max="12296" width="17.7109375" style="446" customWidth="1"/>
    <col min="12297" max="12297" width="15.28515625" style="446" customWidth="1"/>
    <col min="12298" max="12298" width="30.7109375" style="446" customWidth="1"/>
    <col min="12299" max="12299" width="13.28515625" style="446" bestFit="1" customWidth="1"/>
    <col min="12300" max="12544" width="11.42578125" style="446"/>
    <col min="12545" max="12545" width="8.7109375" style="446" customWidth="1"/>
    <col min="12546" max="12546" width="45.7109375" style="446" customWidth="1"/>
    <col min="12547" max="12547" width="15.7109375" style="446" customWidth="1"/>
    <col min="12548" max="12549" width="17.7109375" style="446" customWidth="1"/>
    <col min="12550" max="12550" width="15.28515625" style="446" customWidth="1"/>
    <col min="12551" max="12551" width="35.7109375" style="446" customWidth="1"/>
    <col min="12552" max="12552" width="17.7109375" style="446" customWidth="1"/>
    <col min="12553" max="12553" width="15.28515625" style="446" customWidth="1"/>
    <col min="12554" max="12554" width="30.7109375" style="446" customWidth="1"/>
    <col min="12555" max="12555" width="13.28515625" style="446" bestFit="1" customWidth="1"/>
    <col min="12556" max="12800" width="11.42578125" style="446"/>
    <col min="12801" max="12801" width="8.7109375" style="446" customWidth="1"/>
    <col min="12802" max="12802" width="45.7109375" style="446" customWidth="1"/>
    <col min="12803" max="12803" width="15.7109375" style="446" customWidth="1"/>
    <col min="12804" max="12805" width="17.7109375" style="446" customWidth="1"/>
    <col min="12806" max="12806" width="15.28515625" style="446" customWidth="1"/>
    <col min="12807" max="12807" width="35.7109375" style="446" customWidth="1"/>
    <col min="12808" max="12808" width="17.7109375" style="446" customWidth="1"/>
    <col min="12809" max="12809" width="15.28515625" style="446" customWidth="1"/>
    <col min="12810" max="12810" width="30.7109375" style="446" customWidth="1"/>
    <col min="12811" max="12811" width="13.28515625" style="446" bestFit="1" customWidth="1"/>
    <col min="12812" max="13056" width="11.42578125" style="446"/>
    <col min="13057" max="13057" width="8.7109375" style="446" customWidth="1"/>
    <col min="13058" max="13058" width="45.7109375" style="446" customWidth="1"/>
    <col min="13059" max="13059" width="15.7109375" style="446" customWidth="1"/>
    <col min="13060" max="13061" width="17.7109375" style="446" customWidth="1"/>
    <col min="13062" max="13062" width="15.28515625" style="446" customWidth="1"/>
    <col min="13063" max="13063" width="35.7109375" style="446" customWidth="1"/>
    <col min="13064" max="13064" width="17.7109375" style="446" customWidth="1"/>
    <col min="13065" max="13065" width="15.28515625" style="446" customWidth="1"/>
    <col min="13066" max="13066" width="30.7109375" style="446" customWidth="1"/>
    <col min="13067" max="13067" width="13.28515625" style="446" bestFit="1" customWidth="1"/>
    <col min="13068" max="13312" width="11.42578125" style="446"/>
    <col min="13313" max="13313" width="8.7109375" style="446" customWidth="1"/>
    <col min="13314" max="13314" width="45.7109375" style="446" customWidth="1"/>
    <col min="13315" max="13315" width="15.7109375" style="446" customWidth="1"/>
    <col min="13316" max="13317" width="17.7109375" style="446" customWidth="1"/>
    <col min="13318" max="13318" width="15.28515625" style="446" customWidth="1"/>
    <col min="13319" max="13319" width="35.7109375" style="446" customWidth="1"/>
    <col min="13320" max="13320" width="17.7109375" style="446" customWidth="1"/>
    <col min="13321" max="13321" width="15.28515625" style="446" customWidth="1"/>
    <col min="13322" max="13322" width="30.7109375" style="446" customWidth="1"/>
    <col min="13323" max="13323" width="13.28515625" style="446" bestFit="1" customWidth="1"/>
    <col min="13324" max="13568" width="11.42578125" style="446"/>
    <col min="13569" max="13569" width="8.7109375" style="446" customWidth="1"/>
    <col min="13570" max="13570" width="45.7109375" style="446" customWidth="1"/>
    <col min="13571" max="13571" width="15.7109375" style="446" customWidth="1"/>
    <col min="13572" max="13573" width="17.7109375" style="446" customWidth="1"/>
    <col min="13574" max="13574" width="15.28515625" style="446" customWidth="1"/>
    <col min="13575" max="13575" width="35.7109375" style="446" customWidth="1"/>
    <col min="13576" max="13576" width="17.7109375" style="446" customWidth="1"/>
    <col min="13577" max="13577" width="15.28515625" style="446" customWidth="1"/>
    <col min="13578" max="13578" width="30.7109375" style="446" customWidth="1"/>
    <col min="13579" max="13579" width="13.28515625" style="446" bestFit="1" customWidth="1"/>
    <col min="13580" max="13824" width="11.42578125" style="446"/>
    <col min="13825" max="13825" width="8.7109375" style="446" customWidth="1"/>
    <col min="13826" max="13826" width="45.7109375" style="446" customWidth="1"/>
    <col min="13827" max="13827" width="15.7109375" style="446" customWidth="1"/>
    <col min="13828" max="13829" width="17.7109375" style="446" customWidth="1"/>
    <col min="13830" max="13830" width="15.28515625" style="446" customWidth="1"/>
    <col min="13831" max="13831" width="35.7109375" style="446" customWidth="1"/>
    <col min="13832" max="13832" width="17.7109375" style="446" customWidth="1"/>
    <col min="13833" max="13833" width="15.28515625" style="446" customWidth="1"/>
    <col min="13834" max="13834" width="30.7109375" style="446" customWidth="1"/>
    <col min="13835" max="13835" width="13.28515625" style="446" bestFit="1" customWidth="1"/>
    <col min="13836" max="14080" width="11.42578125" style="446"/>
    <col min="14081" max="14081" width="8.7109375" style="446" customWidth="1"/>
    <col min="14082" max="14082" width="45.7109375" style="446" customWidth="1"/>
    <col min="14083" max="14083" width="15.7109375" style="446" customWidth="1"/>
    <col min="14084" max="14085" width="17.7109375" style="446" customWidth="1"/>
    <col min="14086" max="14086" width="15.28515625" style="446" customWidth="1"/>
    <col min="14087" max="14087" width="35.7109375" style="446" customWidth="1"/>
    <col min="14088" max="14088" width="17.7109375" style="446" customWidth="1"/>
    <col min="14089" max="14089" width="15.28515625" style="446" customWidth="1"/>
    <col min="14090" max="14090" width="30.7109375" style="446" customWidth="1"/>
    <col min="14091" max="14091" width="13.28515625" style="446" bestFit="1" customWidth="1"/>
    <col min="14092" max="14336" width="11.42578125" style="446"/>
    <col min="14337" max="14337" width="8.7109375" style="446" customWidth="1"/>
    <col min="14338" max="14338" width="45.7109375" style="446" customWidth="1"/>
    <col min="14339" max="14339" width="15.7109375" style="446" customWidth="1"/>
    <col min="14340" max="14341" width="17.7109375" style="446" customWidth="1"/>
    <col min="14342" max="14342" width="15.28515625" style="446" customWidth="1"/>
    <col min="14343" max="14343" width="35.7109375" style="446" customWidth="1"/>
    <col min="14344" max="14344" width="17.7109375" style="446" customWidth="1"/>
    <col min="14345" max="14345" width="15.28515625" style="446" customWidth="1"/>
    <col min="14346" max="14346" width="30.7109375" style="446" customWidth="1"/>
    <col min="14347" max="14347" width="13.28515625" style="446" bestFit="1" customWidth="1"/>
    <col min="14348" max="14592" width="11.42578125" style="446"/>
    <col min="14593" max="14593" width="8.7109375" style="446" customWidth="1"/>
    <col min="14594" max="14594" width="45.7109375" style="446" customWidth="1"/>
    <col min="14595" max="14595" width="15.7109375" style="446" customWidth="1"/>
    <col min="14596" max="14597" width="17.7109375" style="446" customWidth="1"/>
    <col min="14598" max="14598" width="15.28515625" style="446" customWidth="1"/>
    <col min="14599" max="14599" width="35.7109375" style="446" customWidth="1"/>
    <col min="14600" max="14600" width="17.7109375" style="446" customWidth="1"/>
    <col min="14601" max="14601" width="15.28515625" style="446" customWidth="1"/>
    <col min="14602" max="14602" width="30.7109375" style="446" customWidth="1"/>
    <col min="14603" max="14603" width="13.28515625" style="446" bestFit="1" customWidth="1"/>
    <col min="14604" max="14848" width="11.42578125" style="446"/>
    <col min="14849" max="14849" width="8.7109375" style="446" customWidth="1"/>
    <col min="14850" max="14850" width="45.7109375" style="446" customWidth="1"/>
    <col min="14851" max="14851" width="15.7109375" style="446" customWidth="1"/>
    <col min="14852" max="14853" width="17.7109375" style="446" customWidth="1"/>
    <col min="14854" max="14854" width="15.28515625" style="446" customWidth="1"/>
    <col min="14855" max="14855" width="35.7109375" style="446" customWidth="1"/>
    <col min="14856" max="14856" width="17.7109375" style="446" customWidth="1"/>
    <col min="14857" max="14857" width="15.28515625" style="446" customWidth="1"/>
    <col min="14858" max="14858" width="30.7109375" style="446" customWidth="1"/>
    <col min="14859" max="14859" width="13.28515625" style="446" bestFit="1" customWidth="1"/>
    <col min="14860" max="15104" width="11.42578125" style="446"/>
    <col min="15105" max="15105" width="8.7109375" style="446" customWidth="1"/>
    <col min="15106" max="15106" width="45.7109375" style="446" customWidth="1"/>
    <col min="15107" max="15107" width="15.7109375" style="446" customWidth="1"/>
    <col min="15108" max="15109" width="17.7109375" style="446" customWidth="1"/>
    <col min="15110" max="15110" width="15.28515625" style="446" customWidth="1"/>
    <col min="15111" max="15111" width="35.7109375" style="446" customWidth="1"/>
    <col min="15112" max="15112" width="17.7109375" style="446" customWidth="1"/>
    <col min="15113" max="15113" width="15.28515625" style="446" customWidth="1"/>
    <col min="15114" max="15114" width="30.7109375" style="446" customWidth="1"/>
    <col min="15115" max="15115" width="13.28515625" style="446" bestFit="1" customWidth="1"/>
    <col min="15116" max="15360" width="11.42578125" style="446"/>
    <col min="15361" max="15361" width="8.7109375" style="446" customWidth="1"/>
    <col min="15362" max="15362" width="45.7109375" style="446" customWidth="1"/>
    <col min="15363" max="15363" width="15.7109375" style="446" customWidth="1"/>
    <col min="15364" max="15365" width="17.7109375" style="446" customWidth="1"/>
    <col min="15366" max="15366" width="15.28515625" style="446" customWidth="1"/>
    <col min="15367" max="15367" width="35.7109375" style="446" customWidth="1"/>
    <col min="15368" max="15368" width="17.7109375" style="446" customWidth="1"/>
    <col min="15369" max="15369" width="15.28515625" style="446" customWidth="1"/>
    <col min="15370" max="15370" width="30.7109375" style="446" customWidth="1"/>
    <col min="15371" max="15371" width="13.28515625" style="446" bestFit="1" customWidth="1"/>
    <col min="15372" max="15616" width="11.42578125" style="446"/>
    <col min="15617" max="15617" width="8.7109375" style="446" customWidth="1"/>
    <col min="15618" max="15618" width="45.7109375" style="446" customWidth="1"/>
    <col min="15619" max="15619" width="15.7109375" style="446" customWidth="1"/>
    <col min="15620" max="15621" width="17.7109375" style="446" customWidth="1"/>
    <col min="15622" max="15622" width="15.28515625" style="446" customWidth="1"/>
    <col min="15623" max="15623" width="35.7109375" style="446" customWidth="1"/>
    <col min="15624" max="15624" width="17.7109375" style="446" customWidth="1"/>
    <col min="15625" max="15625" width="15.28515625" style="446" customWidth="1"/>
    <col min="15626" max="15626" width="30.7109375" style="446" customWidth="1"/>
    <col min="15627" max="15627" width="13.28515625" style="446" bestFit="1" customWidth="1"/>
    <col min="15628" max="15872" width="11.42578125" style="446"/>
    <col min="15873" max="15873" width="8.7109375" style="446" customWidth="1"/>
    <col min="15874" max="15874" width="45.7109375" style="446" customWidth="1"/>
    <col min="15875" max="15875" width="15.7109375" style="446" customWidth="1"/>
    <col min="15876" max="15877" width="17.7109375" style="446" customWidth="1"/>
    <col min="15878" max="15878" width="15.28515625" style="446" customWidth="1"/>
    <col min="15879" max="15879" width="35.7109375" style="446" customWidth="1"/>
    <col min="15880" max="15880" width="17.7109375" style="446" customWidth="1"/>
    <col min="15881" max="15881" width="15.28515625" style="446" customWidth="1"/>
    <col min="15882" max="15882" width="30.7109375" style="446" customWidth="1"/>
    <col min="15883" max="15883" width="13.28515625" style="446" bestFit="1" customWidth="1"/>
    <col min="15884" max="16128" width="11.42578125" style="446"/>
    <col min="16129" max="16129" width="8.7109375" style="446" customWidth="1"/>
    <col min="16130" max="16130" width="45.7109375" style="446" customWidth="1"/>
    <col min="16131" max="16131" width="15.7109375" style="446" customWidth="1"/>
    <col min="16132" max="16133" width="17.7109375" style="446" customWidth="1"/>
    <col min="16134" max="16134" width="15.28515625" style="446" customWidth="1"/>
    <col min="16135" max="16135" width="35.7109375" style="446" customWidth="1"/>
    <col min="16136" max="16136" width="17.7109375" style="446" customWidth="1"/>
    <col min="16137" max="16137" width="15.28515625" style="446" customWidth="1"/>
    <col min="16138" max="16138" width="30.7109375" style="446" customWidth="1"/>
    <col min="16139" max="16139" width="13.28515625" style="446" bestFit="1" customWidth="1"/>
    <col min="16140" max="16384" width="11.42578125" style="446"/>
  </cols>
  <sheetData>
    <row r="1" spans="1:14" ht="24" customHeight="1" x14ac:dyDescent="0.25">
      <c r="A1" s="1318" t="s">
        <v>883</v>
      </c>
      <c r="B1" s="1318"/>
      <c r="C1" s="1318"/>
      <c r="D1" s="1318"/>
      <c r="E1" s="1318"/>
      <c r="F1" s="1318"/>
      <c r="G1" s="1318"/>
      <c r="H1" s="1318"/>
      <c r="I1" s="1318"/>
      <c r="J1" s="1318"/>
    </row>
    <row r="2" spans="1:14" ht="20.25" customHeight="1" x14ac:dyDescent="0.25">
      <c r="A2" s="1318" t="s">
        <v>56</v>
      </c>
      <c r="B2" s="1318"/>
      <c r="C2" s="1318"/>
      <c r="D2" s="1318"/>
      <c r="E2" s="1318"/>
      <c r="F2" s="1318"/>
      <c r="G2" s="1318"/>
      <c r="H2" s="1318"/>
      <c r="I2" s="1318"/>
      <c r="J2" s="1318"/>
    </row>
    <row r="3" spans="1:14" ht="18.75" x14ac:dyDescent="0.25">
      <c r="A3" s="1372" t="s">
        <v>191</v>
      </c>
      <c r="B3" s="1372"/>
      <c r="C3" s="1372"/>
      <c r="D3" s="1372"/>
      <c r="E3" s="1372"/>
      <c r="F3" s="1372"/>
      <c r="G3" s="1372"/>
      <c r="H3" s="1372"/>
      <c r="I3" s="1372"/>
      <c r="J3" s="1372"/>
    </row>
    <row r="4" spans="1:14" s="70" customFormat="1" ht="18.75" x14ac:dyDescent="0.25">
      <c r="A4" s="1319" t="s">
        <v>1542</v>
      </c>
      <c r="B4" s="1319"/>
      <c r="C4" s="1319"/>
      <c r="D4" s="1319"/>
      <c r="E4" s="1319"/>
      <c r="F4" s="1319"/>
      <c r="G4" s="1319"/>
      <c r="H4" s="1319"/>
      <c r="I4" s="1319"/>
      <c r="J4" s="1319"/>
    </row>
    <row r="5" spans="1:14" ht="15" customHeight="1" x14ac:dyDescent="0.25">
      <c r="A5" s="1320"/>
      <c r="B5" s="1320"/>
      <c r="C5" s="1320"/>
      <c r="D5" s="1320"/>
      <c r="E5" s="1320"/>
      <c r="F5" s="1320"/>
      <c r="G5" s="1320"/>
      <c r="H5" s="1320"/>
      <c r="I5" s="1320"/>
      <c r="J5" s="1320"/>
    </row>
    <row r="6" spans="1:14" s="1" customFormat="1" ht="129" customHeight="1" x14ac:dyDescent="0.25">
      <c r="A6" s="529" t="s">
        <v>1</v>
      </c>
      <c r="B6" s="149" t="s">
        <v>2</v>
      </c>
      <c r="C6" s="149" t="s">
        <v>3</v>
      </c>
      <c r="D6" s="150" t="s">
        <v>892</v>
      </c>
      <c r="E6" s="151" t="s">
        <v>1587</v>
      </c>
      <c r="F6" s="151" t="s">
        <v>4</v>
      </c>
      <c r="G6" s="149" t="s">
        <v>5</v>
      </c>
      <c r="H6" s="149" t="s">
        <v>1588</v>
      </c>
      <c r="I6" s="149" t="s">
        <v>6</v>
      </c>
      <c r="J6" s="149" t="s">
        <v>7</v>
      </c>
    </row>
    <row r="7" spans="1:14" s="34" customFormat="1" ht="18.75" x14ac:dyDescent="0.25">
      <c r="A7" s="149">
        <v>1</v>
      </c>
      <c r="B7" s="149">
        <v>2</v>
      </c>
      <c r="C7" s="149">
        <v>3</v>
      </c>
      <c r="D7" s="149">
        <v>4</v>
      </c>
      <c r="E7" s="149">
        <v>5</v>
      </c>
      <c r="F7" s="149">
        <v>6</v>
      </c>
      <c r="G7" s="149">
        <v>7</v>
      </c>
      <c r="H7" s="149">
        <v>8</v>
      </c>
      <c r="I7" s="149">
        <v>9</v>
      </c>
      <c r="J7" s="149">
        <v>10</v>
      </c>
    </row>
    <row r="8" spans="1:14" ht="24.75" customHeight="1" x14ac:dyDescent="0.25">
      <c r="A8" s="1314" t="s">
        <v>867</v>
      </c>
      <c r="B8" s="1314"/>
      <c r="C8" s="1314"/>
      <c r="D8" s="1314"/>
      <c r="E8" s="1314"/>
      <c r="F8" s="1314"/>
      <c r="G8" s="1314"/>
      <c r="H8" s="1314"/>
      <c r="I8" s="1314"/>
      <c r="J8" s="1314"/>
    </row>
    <row r="9" spans="1:14" s="35" customFormat="1" ht="98.25" customHeight="1" x14ac:dyDescent="0.3">
      <c r="A9" s="509" t="s">
        <v>9</v>
      </c>
      <c r="B9" s="910" t="s">
        <v>955</v>
      </c>
      <c r="C9" s="510" t="s">
        <v>19</v>
      </c>
      <c r="D9" s="903">
        <f>D10+D16</f>
        <v>26834</v>
      </c>
      <c r="E9" s="903">
        <f>E10+E16</f>
        <v>20125.5</v>
      </c>
      <c r="F9" s="903">
        <f t="shared" ref="F9:F19" si="0">E9*100/D9</f>
        <v>75</v>
      </c>
      <c r="G9" s="1023"/>
      <c r="H9" s="903">
        <f t="shared" ref="H9:I15" si="1">E9</f>
        <v>20125.5</v>
      </c>
      <c r="I9" s="903">
        <f t="shared" si="1"/>
        <v>75</v>
      </c>
      <c r="J9" s="1032"/>
    </row>
    <row r="10" spans="1:14" ht="96.75" customHeight="1" x14ac:dyDescent="0.25">
      <c r="A10" s="512" t="s">
        <v>21</v>
      </c>
      <c r="B10" s="905" t="s">
        <v>956</v>
      </c>
      <c r="C10" s="194" t="s">
        <v>19</v>
      </c>
      <c r="D10" s="901">
        <f>D11+D12</f>
        <v>26834</v>
      </c>
      <c r="E10" s="901">
        <f>E11+E12</f>
        <v>20125.5</v>
      </c>
      <c r="F10" s="901">
        <f t="shared" si="0"/>
        <v>75</v>
      </c>
      <c r="G10" s="1024" t="s">
        <v>533</v>
      </c>
      <c r="H10" s="901">
        <f>H11+H12</f>
        <v>20125.5</v>
      </c>
      <c r="I10" s="901">
        <f t="shared" si="1"/>
        <v>75</v>
      </c>
      <c r="J10" s="1024"/>
      <c r="N10" s="36"/>
    </row>
    <row r="11" spans="1:14" ht="135" customHeight="1" x14ac:dyDescent="0.25">
      <c r="A11" s="512" t="s">
        <v>192</v>
      </c>
      <c r="B11" s="905" t="s">
        <v>1104</v>
      </c>
      <c r="C11" s="513" t="s">
        <v>19</v>
      </c>
      <c r="D11" s="901">
        <v>14553</v>
      </c>
      <c r="E11" s="459">
        <v>10914.75</v>
      </c>
      <c r="F11" s="901">
        <f t="shared" si="0"/>
        <v>75</v>
      </c>
      <c r="G11" s="991" t="s">
        <v>834</v>
      </c>
      <c r="H11" s="459">
        <f t="shared" si="1"/>
        <v>10914.75</v>
      </c>
      <c r="I11" s="901">
        <f t="shared" si="1"/>
        <v>75</v>
      </c>
      <c r="J11" s="900"/>
    </row>
    <row r="12" spans="1:14" ht="153.75" customHeight="1" x14ac:dyDescent="0.25">
      <c r="A12" s="512" t="s">
        <v>193</v>
      </c>
      <c r="B12" s="905" t="s">
        <v>1105</v>
      </c>
      <c r="C12" s="513" t="s">
        <v>19</v>
      </c>
      <c r="D12" s="901">
        <v>12281</v>
      </c>
      <c r="E12" s="459">
        <v>9210.75</v>
      </c>
      <c r="F12" s="901">
        <f t="shared" si="0"/>
        <v>75</v>
      </c>
      <c r="G12" s="991" t="s">
        <v>591</v>
      </c>
      <c r="H12" s="459">
        <f t="shared" si="1"/>
        <v>9210.75</v>
      </c>
      <c r="I12" s="901">
        <f t="shared" si="1"/>
        <v>75</v>
      </c>
      <c r="J12" s="900"/>
    </row>
    <row r="13" spans="1:14" ht="97.5" hidden="1" customHeight="1" x14ac:dyDescent="0.25">
      <c r="A13" s="505" t="s">
        <v>29</v>
      </c>
      <c r="B13" s="905" t="s">
        <v>194</v>
      </c>
      <c r="C13" s="513" t="s">
        <v>19</v>
      </c>
      <c r="D13" s="901">
        <f>D14+D15</f>
        <v>0</v>
      </c>
      <c r="E13" s="901">
        <v>0</v>
      </c>
      <c r="F13" s="1036" t="e">
        <f t="shared" si="0"/>
        <v>#DIV/0!</v>
      </c>
      <c r="G13" s="1021"/>
      <c r="H13" s="901">
        <f>E13</f>
        <v>0</v>
      </c>
      <c r="I13" s="1036" t="e">
        <f t="shared" si="1"/>
        <v>#DIV/0!</v>
      </c>
      <c r="J13" s="900"/>
    </row>
    <row r="14" spans="1:14" ht="97.5" hidden="1" customHeight="1" x14ac:dyDescent="0.25">
      <c r="A14" s="505" t="s">
        <v>195</v>
      </c>
      <c r="B14" s="905" t="s">
        <v>1356</v>
      </c>
      <c r="C14" s="513" t="s">
        <v>19</v>
      </c>
      <c r="D14" s="901">
        <v>0</v>
      </c>
      <c r="E14" s="901">
        <v>0</v>
      </c>
      <c r="F14" s="1036" t="e">
        <f t="shared" si="0"/>
        <v>#DIV/0!</v>
      </c>
      <c r="G14" s="1021"/>
      <c r="H14" s="901">
        <v>0</v>
      </c>
      <c r="I14" s="1036" t="e">
        <f t="shared" si="1"/>
        <v>#DIV/0!</v>
      </c>
      <c r="J14" s="900"/>
    </row>
    <row r="15" spans="1:14" ht="97.5" hidden="1" customHeight="1" x14ac:dyDescent="0.25">
      <c r="A15" s="505" t="s">
        <v>196</v>
      </c>
      <c r="B15" s="905" t="s">
        <v>1357</v>
      </c>
      <c r="C15" s="513" t="s">
        <v>19</v>
      </c>
      <c r="D15" s="901">
        <v>0</v>
      </c>
      <c r="E15" s="901">
        <v>0</v>
      </c>
      <c r="F15" s="1036" t="e">
        <f t="shared" si="0"/>
        <v>#DIV/0!</v>
      </c>
      <c r="G15" s="1021"/>
      <c r="H15" s="901">
        <v>0</v>
      </c>
      <c r="I15" s="1036" t="e">
        <f t="shared" si="1"/>
        <v>#DIV/0!</v>
      </c>
      <c r="J15" s="900"/>
    </row>
    <row r="16" spans="1:14" ht="93.75" customHeight="1" x14ac:dyDescent="0.25">
      <c r="A16" s="197" t="s">
        <v>29</v>
      </c>
      <c r="B16" s="198" t="s">
        <v>957</v>
      </c>
      <c r="C16" s="199" t="s">
        <v>19</v>
      </c>
      <c r="D16" s="901">
        <v>0</v>
      </c>
      <c r="E16" s="901">
        <v>0</v>
      </c>
      <c r="F16" s="901">
        <v>0</v>
      </c>
      <c r="G16" s="460"/>
      <c r="H16" s="901">
        <v>0</v>
      </c>
      <c r="I16" s="901">
        <v>0</v>
      </c>
      <c r="J16" s="460"/>
    </row>
    <row r="17" spans="1:10" ht="96.75" customHeight="1" x14ac:dyDescent="0.25">
      <c r="A17" s="197" t="s">
        <v>195</v>
      </c>
      <c r="B17" s="199" t="s">
        <v>1106</v>
      </c>
      <c r="C17" s="199" t="s">
        <v>19</v>
      </c>
      <c r="D17" s="901">
        <v>0</v>
      </c>
      <c r="E17" s="901">
        <v>0</v>
      </c>
      <c r="F17" s="901">
        <v>0</v>
      </c>
      <c r="G17" s="1025"/>
      <c r="H17" s="901">
        <v>0</v>
      </c>
      <c r="I17" s="901">
        <v>0</v>
      </c>
      <c r="J17" s="460" t="s">
        <v>530</v>
      </c>
    </row>
    <row r="18" spans="1:10" ht="89.25" customHeight="1" x14ac:dyDescent="0.25">
      <c r="A18" s="197" t="s">
        <v>196</v>
      </c>
      <c r="B18" s="199" t="s">
        <v>1107</v>
      </c>
      <c r="C18" s="199" t="s">
        <v>19</v>
      </c>
      <c r="D18" s="901">
        <v>0</v>
      </c>
      <c r="E18" s="901">
        <v>0</v>
      </c>
      <c r="F18" s="901">
        <v>0</v>
      </c>
      <c r="G18" s="1025"/>
      <c r="H18" s="901">
        <v>0</v>
      </c>
      <c r="I18" s="901">
        <v>0</v>
      </c>
      <c r="J18" s="460" t="s">
        <v>530</v>
      </c>
    </row>
    <row r="19" spans="1:10" ht="93" customHeight="1" x14ac:dyDescent="0.25">
      <c r="A19" s="508"/>
      <c r="B19" s="204" t="s">
        <v>47</v>
      </c>
      <c r="C19" s="511" t="s">
        <v>19</v>
      </c>
      <c r="D19" s="903">
        <f>D9</f>
        <v>26834</v>
      </c>
      <c r="E19" s="903">
        <f>E9</f>
        <v>20125.5</v>
      </c>
      <c r="F19" s="903">
        <f t="shared" si="0"/>
        <v>75</v>
      </c>
      <c r="G19" s="1026"/>
      <c r="H19" s="903">
        <f>H9</f>
        <v>20125.5</v>
      </c>
      <c r="I19" s="903">
        <f>F19</f>
        <v>75</v>
      </c>
      <c r="J19" s="904"/>
    </row>
    <row r="20" spans="1:10" s="20" customFormat="1" ht="24" customHeight="1" x14ac:dyDescent="0.25">
      <c r="A20" s="200"/>
      <c r="B20" s="1365" t="s">
        <v>835</v>
      </c>
      <c r="C20" s="1365"/>
      <c r="D20" s="1365"/>
      <c r="E20" s="1365"/>
      <c r="F20" s="1365"/>
      <c r="G20" s="1365"/>
      <c r="H20" s="1365"/>
      <c r="I20" s="1365"/>
      <c r="J20" s="1365"/>
    </row>
    <row r="21" spans="1:10" s="35" customFormat="1" ht="21" customHeight="1" x14ac:dyDescent="0.3">
      <c r="A21" s="1366" t="s">
        <v>9</v>
      </c>
      <c r="B21" s="1368" t="s">
        <v>958</v>
      </c>
      <c r="C21" s="511" t="s">
        <v>15</v>
      </c>
      <c r="D21" s="506">
        <f>D22+D23+D24</f>
        <v>86397.22</v>
      </c>
      <c r="E21" s="461">
        <f>E22+E23+E24</f>
        <v>65269.43</v>
      </c>
      <c r="F21" s="506">
        <f>E21*100/D21</f>
        <v>75.54575251379616</v>
      </c>
      <c r="G21" s="1356"/>
      <c r="H21" s="461">
        <f>E21</f>
        <v>65269.43</v>
      </c>
      <c r="I21" s="506">
        <f>F21</f>
        <v>75.54575251379616</v>
      </c>
      <c r="J21" s="1370"/>
    </row>
    <row r="22" spans="1:10" s="35" customFormat="1" ht="60" customHeight="1" x14ac:dyDescent="0.3">
      <c r="A22" s="1366"/>
      <c r="B22" s="1368"/>
      <c r="C22" s="511" t="s">
        <v>197</v>
      </c>
      <c r="D22" s="506">
        <f>D30</f>
        <v>629.94000000000005</v>
      </c>
      <c r="E22" s="461">
        <f>E30</f>
        <v>629.94000000000005</v>
      </c>
      <c r="F22" s="506">
        <f>E22*100/D22</f>
        <v>100</v>
      </c>
      <c r="G22" s="1356"/>
      <c r="H22" s="461">
        <f>E22</f>
        <v>629.94000000000005</v>
      </c>
      <c r="I22" s="506">
        <f t="shared" ref="H22:I32" si="2">F22</f>
        <v>100</v>
      </c>
      <c r="J22" s="1370"/>
    </row>
    <row r="23" spans="1:10" s="35" customFormat="1" ht="76.5" customHeight="1" x14ac:dyDescent="0.3">
      <c r="A23" s="1366"/>
      <c r="B23" s="1368"/>
      <c r="C23" s="511" t="s">
        <v>16</v>
      </c>
      <c r="D23" s="506">
        <f>D31</f>
        <v>494.96</v>
      </c>
      <c r="E23" s="461">
        <f>E31</f>
        <v>494.96</v>
      </c>
      <c r="F23" s="506">
        <f t="shared" ref="F23:F24" si="3">E23*100/D23</f>
        <v>100</v>
      </c>
      <c r="G23" s="1356"/>
      <c r="H23" s="461">
        <f>E23</f>
        <v>494.96</v>
      </c>
      <c r="I23" s="506">
        <f t="shared" si="2"/>
        <v>100</v>
      </c>
      <c r="J23" s="1370"/>
    </row>
    <row r="24" spans="1:10" s="35" customFormat="1" ht="99" customHeight="1" x14ac:dyDescent="0.3">
      <c r="A24" s="1367"/>
      <c r="B24" s="1369"/>
      <c r="C24" s="574" t="s">
        <v>19</v>
      </c>
      <c r="D24" s="573">
        <f>D25+D32+D27+D33</f>
        <v>85272.320000000007</v>
      </c>
      <c r="E24" s="575">
        <f>E25+E32+E27+E33</f>
        <v>64144.53</v>
      </c>
      <c r="F24" s="573">
        <f t="shared" si="3"/>
        <v>75.223155650039772</v>
      </c>
      <c r="G24" s="1327"/>
      <c r="H24" s="575">
        <f>E24</f>
        <v>64144.53</v>
      </c>
      <c r="I24" s="573">
        <f t="shared" si="2"/>
        <v>75.223155650039772</v>
      </c>
      <c r="J24" s="1371"/>
    </row>
    <row r="25" spans="1:10" ht="112.5" x14ac:dyDescent="0.25">
      <c r="A25" s="570" t="s">
        <v>21</v>
      </c>
      <c r="B25" s="905" t="s">
        <v>836</v>
      </c>
      <c r="C25" s="571" t="s">
        <v>19</v>
      </c>
      <c r="D25" s="568">
        <f>D26</f>
        <v>84625.72</v>
      </c>
      <c r="E25" s="568">
        <f>E26</f>
        <v>63497.93</v>
      </c>
      <c r="F25" s="568">
        <f>E25*100/D25</f>
        <v>75.033843138941677</v>
      </c>
      <c r="G25" s="991" t="s">
        <v>534</v>
      </c>
      <c r="H25" s="568">
        <f>H26</f>
        <v>63497.93</v>
      </c>
      <c r="I25" s="568">
        <f t="shared" si="2"/>
        <v>75.033843138941677</v>
      </c>
      <c r="J25" s="1033"/>
    </row>
    <row r="26" spans="1:10" ht="192.75" customHeight="1" x14ac:dyDescent="0.25">
      <c r="A26" s="570" t="s">
        <v>192</v>
      </c>
      <c r="B26" s="907" t="s">
        <v>1108</v>
      </c>
      <c r="C26" s="571" t="s">
        <v>19</v>
      </c>
      <c r="D26" s="568">
        <v>84625.72</v>
      </c>
      <c r="E26" s="459">
        <v>63497.93</v>
      </c>
      <c r="F26" s="568">
        <f>E26*100/D26</f>
        <v>75.033843138941677</v>
      </c>
      <c r="G26" s="991" t="s">
        <v>837</v>
      </c>
      <c r="H26" s="459">
        <f>E26</f>
        <v>63497.93</v>
      </c>
      <c r="I26" s="568">
        <f t="shared" si="2"/>
        <v>75.033843138941677</v>
      </c>
      <c r="J26" s="1024"/>
    </row>
    <row r="27" spans="1:10" ht="100.5" customHeight="1" x14ac:dyDescent="0.25">
      <c r="A27" s="569" t="s">
        <v>29</v>
      </c>
      <c r="B27" s="981" t="s">
        <v>960</v>
      </c>
      <c r="C27" s="576" t="s">
        <v>19</v>
      </c>
      <c r="D27" s="572">
        <f>D28</f>
        <v>0</v>
      </c>
      <c r="E27" s="572">
        <f>E28</f>
        <v>0</v>
      </c>
      <c r="F27" s="572">
        <v>0</v>
      </c>
      <c r="G27" s="1027"/>
      <c r="H27" s="572">
        <f t="shared" si="2"/>
        <v>0</v>
      </c>
      <c r="I27" s="572">
        <f t="shared" si="2"/>
        <v>0</v>
      </c>
      <c r="J27" s="1027"/>
    </row>
    <row r="28" spans="1:10" ht="97.5" customHeight="1" x14ac:dyDescent="0.25">
      <c r="A28" s="512" t="s">
        <v>195</v>
      </c>
      <c r="B28" s="907" t="s">
        <v>1109</v>
      </c>
      <c r="C28" s="513" t="s">
        <v>19</v>
      </c>
      <c r="D28" s="507">
        <v>0</v>
      </c>
      <c r="E28" s="507">
        <v>0</v>
      </c>
      <c r="F28" s="507">
        <v>0</v>
      </c>
      <c r="G28" s="991"/>
      <c r="H28" s="507">
        <f t="shared" si="2"/>
        <v>0</v>
      </c>
      <c r="I28" s="507">
        <f t="shared" si="2"/>
        <v>0</v>
      </c>
      <c r="J28" s="991" t="s">
        <v>530</v>
      </c>
    </row>
    <row r="29" spans="1:10" ht="21.75" customHeight="1" x14ac:dyDescent="0.25">
      <c r="A29" s="1373" t="s">
        <v>30</v>
      </c>
      <c r="B29" s="1374" t="s">
        <v>961</v>
      </c>
      <c r="C29" s="513" t="s">
        <v>15</v>
      </c>
      <c r="D29" s="507">
        <f>D30+D31+D32</f>
        <v>1771.5</v>
      </c>
      <c r="E29" s="459">
        <f>E30+E31+E32</f>
        <v>1771.5</v>
      </c>
      <c r="F29" s="507">
        <f t="shared" ref="F29:F32" si="4">E29*100/D29</f>
        <v>100</v>
      </c>
      <c r="G29" s="1375" t="s">
        <v>1426</v>
      </c>
      <c r="H29" s="459">
        <f>E29</f>
        <v>1771.5</v>
      </c>
      <c r="I29" s="507">
        <f>H29/D29*100</f>
        <v>100</v>
      </c>
      <c r="J29" s="1376"/>
    </row>
    <row r="30" spans="1:10" ht="61.5" customHeight="1" x14ac:dyDescent="0.25">
      <c r="A30" s="1373"/>
      <c r="B30" s="1374"/>
      <c r="C30" s="513" t="s">
        <v>197</v>
      </c>
      <c r="D30" s="507">
        <v>629.94000000000005</v>
      </c>
      <c r="E30" s="459">
        <v>629.94000000000005</v>
      </c>
      <c r="F30" s="507">
        <f t="shared" si="4"/>
        <v>100</v>
      </c>
      <c r="G30" s="1375"/>
      <c r="H30" s="459">
        <f t="shared" si="2"/>
        <v>629.94000000000005</v>
      </c>
      <c r="I30" s="507">
        <f t="shared" ref="I30:I32" si="5">H30/D30*100</f>
        <v>100</v>
      </c>
      <c r="J30" s="1377"/>
    </row>
    <row r="31" spans="1:10" ht="78.75" customHeight="1" x14ac:dyDescent="0.25">
      <c r="A31" s="1373"/>
      <c r="B31" s="1374"/>
      <c r="C31" s="513" t="s">
        <v>16</v>
      </c>
      <c r="D31" s="507">
        <v>494.96</v>
      </c>
      <c r="E31" s="459">
        <v>494.96</v>
      </c>
      <c r="F31" s="507">
        <f t="shared" si="4"/>
        <v>100</v>
      </c>
      <c r="G31" s="1375"/>
      <c r="H31" s="459">
        <f t="shared" si="2"/>
        <v>494.96</v>
      </c>
      <c r="I31" s="507">
        <f t="shared" si="5"/>
        <v>100</v>
      </c>
      <c r="J31" s="1377"/>
    </row>
    <row r="32" spans="1:10" ht="99" customHeight="1" x14ac:dyDescent="0.25">
      <c r="A32" s="1373"/>
      <c r="B32" s="1374"/>
      <c r="C32" s="513" t="s">
        <v>19</v>
      </c>
      <c r="D32" s="507">
        <v>646.6</v>
      </c>
      <c r="E32" s="459">
        <v>646.6</v>
      </c>
      <c r="F32" s="507">
        <f t="shared" si="4"/>
        <v>100</v>
      </c>
      <c r="G32" s="1375"/>
      <c r="H32" s="459">
        <f t="shared" si="2"/>
        <v>646.6</v>
      </c>
      <c r="I32" s="507">
        <f t="shared" si="5"/>
        <v>100</v>
      </c>
      <c r="J32" s="1378"/>
    </row>
    <row r="33" spans="1:10" ht="99" customHeight="1" x14ac:dyDescent="0.25">
      <c r="A33" s="505" t="s">
        <v>42</v>
      </c>
      <c r="B33" s="907" t="s">
        <v>962</v>
      </c>
      <c r="C33" s="513" t="s">
        <v>19</v>
      </c>
      <c r="D33" s="507">
        <v>0</v>
      </c>
      <c r="E33" s="507">
        <v>0</v>
      </c>
      <c r="F33" s="507">
        <v>0</v>
      </c>
      <c r="G33" s="1028"/>
      <c r="H33" s="507">
        <f>E33</f>
        <v>0</v>
      </c>
      <c r="I33" s="507">
        <v>0</v>
      </c>
      <c r="J33" s="900"/>
    </row>
    <row r="34" spans="1:10" ht="99" customHeight="1" x14ac:dyDescent="0.25">
      <c r="A34" s="505" t="s">
        <v>43</v>
      </c>
      <c r="B34" s="907" t="s">
        <v>1110</v>
      </c>
      <c r="C34" s="513" t="s">
        <v>19</v>
      </c>
      <c r="D34" s="507">
        <v>0</v>
      </c>
      <c r="E34" s="507">
        <v>0</v>
      </c>
      <c r="F34" s="507">
        <v>0</v>
      </c>
      <c r="G34" s="336"/>
      <c r="H34" s="507">
        <f t="shared" ref="H34" si="6">E34</f>
        <v>0</v>
      </c>
      <c r="I34" s="507">
        <v>0</v>
      </c>
      <c r="J34" s="991" t="s">
        <v>530</v>
      </c>
    </row>
    <row r="35" spans="1:10" ht="21.75" customHeight="1" x14ac:dyDescent="0.25">
      <c r="A35" s="1379"/>
      <c r="B35" s="1380" t="s">
        <v>53</v>
      </c>
      <c r="C35" s="511" t="s">
        <v>15</v>
      </c>
      <c r="D35" s="506">
        <f t="shared" ref="D35:E38" si="7">D21</f>
        <v>86397.22</v>
      </c>
      <c r="E35" s="461">
        <f t="shared" si="7"/>
        <v>65269.43</v>
      </c>
      <c r="F35" s="506">
        <f>E35*100/D35</f>
        <v>75.54575251379616</v>
      </c>
      <c r="G35" s="1356"/>
      <c r="H35" s="461">
        <f>E35</f>
        <v>65269.43</v>
      </c>
      <c r="I35" s="506">
        <f>F35</f>
        <v>75.54575251379616</v>
      </c>
      <c r="J35" s="1334"/>
    </row>
    <row r="36" spans="1:10" ht="72.75" customHeight="1" x14ac:dyDescent="0.25">
      <c r="A36" s="1379"/>
      <c r="B36" s="1380"/>
      <c r="C36" s="511" t="s">
        <v>197</v>
      </c>
      <c r="D36" s="506">
        <f t="shared" si="7"/>
        <v>629.94000000000005</v>
      </c>
      <c r="E36" s="461">
        <f t="shared" si="7"/>
        <v>629.94000000000005</v>
      </c>
      <c r="F36" s="506">
        <f t="shared" ref="F36:F38" si="8">E36*100/D36</f>
        <v>100</v>
      </c>
      <c r="G36" s="1356"/>
      <c r="H36" s="461">
        <f>E36</f>
        <v>629.94000000000005</v>
      </c>
      <c r="I36" s="506">
        <f t="shared" ref="I36:I38" si="9">F36</f>
        <v>100</v>
      </c>
      <c r="J36" s="1334"/>
    </row>
    <row r="37" spans="1:10" ht="83.25" customHeight="1" x14ac:dyDescent="0.25">
      <c r="A37" s="1379"/>
      <c r="B37" s="1380"/>
      <c r="C37" s="511" t="s">
        <v>16</v>
      </c>
      <c r="D37" s="506">
        <f t="shared" si="7"/>
        <v>494.96</v>
      </c>
      <c r="E37" s="461">
        <f t="shared" si="7"/>
        <v>494.96</v>
      </c>
      <c r="F37" s="506">
        <f t="shared" si="8"/>
        <v>100</v>
      </c>
      <c r="G37" s="1356"/>
      <c r="H37" s="461">
        <f t="shared" ref="H37:H38" si="10">E37</f>
        <v>494.96</v>
      </c>
      <c r="I37" s="506">
        <f t="shared" si="9"/>
        <v>100</v>
      </c>
      <c r="J37" s="1334"/>
    </row>
    <row r="38" spans="1:10" ht="94.5" customHeight="1" x14ac:dyDescent="0.25">
      <c r="A38" s="1379"/>
      <c r="B38" s="1380"/>
      <c r="C38" s="511" t="s">
        <v>19</v>
      </c>
      <c r="D38" s="506">
        <f t="shared" si="7"/>
        <v>85272.320000000007</v>
      </c>
      <c r="E38" s="461">
        <f t="shared" si="7"/>
        <v>64144.53</v>
      </c>
      <c r="F38" s="506">
        <f t="shared" si="8"/>
        <v>75.223155650039772</v>
      </c>
      <c r="G38" s="1356"/>
      <c r="H38" s="461">
        <f t="shared" si="10"/>
        <v>64144.53</v>
      </c>
      <c r="I38" s="506">
        <f t="shared" si="9"/>
        <v>75.223155650039772</v>
      </c>
      <c r="J38" s="1334"/>
    </row>
    <row r="39" spans="1:10" ht="22.5" customHeight="1" x14ac:dyDescent="0.25">
      <c r="A39" s="200"/>
      <c r="B39" s="1379" t="s">
        <v>542</v>
      </c>
      <c r="C39" s="1379"/>
      <c r="D39" s="1379"/>
      <c r="E39" s="1379"/>
      <c r="F39" s="1379"/>
      <c r="G39" s="1379"/>
      <c r="H39" s="1379"/>
      <c r="I39" s="1379"/>
      <c r="J39" s="1379"/>
    </row>
    <row r="40" spans="1:10" s="37" customFormat="1" ht="19.5" customHeight="1" x14ac:dyDescent="0.3">
      <c r="A40" s="1366" t="s">
        <v>9</v>
      </c>
      <c r="B40" s="1368" t="s">
        <v>963</v>
      </c>
      <c r="C40" s="511" t="s">
        <v>15</v>
      </c>
      <c r="D40" s="1037">
        <f>D41+D43+D42</f>
        <v>147554.63000000003</v>
      </c>
      <c r="E40" s="1037">
        <f>E41+E42+E43</f>
        <v>110414.73999999999</v>
      </c>
      <c r="F40" s="1037">
        <f>E40*100/D40</f>
        <v>74.829735942545469</v>
      </c>
      <c r="G40" s="1356"/>
      <c r="H40" s="903">
        <f>E40</f>
        <v>110414.73999999999</v>
      </c>
      <c r="I40" s="903">
        <f>F40</f>
        <v>74.829735942545469</v>
      </c>
      <c r="J40" s="1394"/>
    </row>
    <row r="41" spans="1:10" s="37" customFormat="1" ht="59.25" customHeight="1" x14ac:dyDescent="0.3">
      <c r="A41" s="1366"/>
      <c r="B41" s="1368"/>
      <c r="C41" s="511" t="s">
        <v>197</v>
      </c>
      <c r="D41" s="1037">
        <f>D45</f>
        <v>1684.95</v>
      </c>
      <c r="E41" s="1037">
        <f>E45</f>
        <v>1246.0900000000001</v>
      </c>
      <c r="F41" s="1037">
        <f>E41*100/D41</f>
        <v>73.954123267752763</v>
      </c>
      <c r="G41" s="1356"/>
      <c r="H41" s="903">
        <f t="shared" ref="H41:I56" si="11">E41</f>
        <v>1246.0900000000001</v>
      </c>
      <c r="I41" s="903">
        <f>F41</f>
        <v>73.954123267752763</v>
      </c>
      <c r="J41" s="1394"/>
    </row>
    <row r="42" spans="1:10" s="37" customFormat="1" ht="72.75" customHeight="1" x14ac:dyDescent="0.3">
      <c r="A42" s="1366"/>
      <c r="B42" s="1368"/>
      <c r="C42" s="511" t="s">
        <v>16</v>
      </c>
      <c r="D42" s="1037">
        <f>D46</f>
        <v>1323.8899999999999</v>
      </c>
      <c r="E42" s="1037">
        <f>E46</f>
        <v>979.06000000000006</v>
      </c>
      <c r="F42" s="1037">
        <f>E42*100/D42</f>
        <v>73.953274063555142</v>
      </c>
      <c r="G42" s="1356"/>
      <c r="H42" s="903">
        <f>E42</f>
        <v>979.06000000000006</v>
      </c>
      <c r="I42" s="903">
        <f>F42</f>
        <v>73.953274063555142</v>
      </c>
      <c r="J42" s="1394"/>
    </row>
    <row r="43" spans="1:10" s="37" customFormat="1" ht="95.25" customHeight="1" x14ac:dyDescent="0.3">
      <c r="A43" s="1366"/>
      <c r="B43" s="1368"/>
      <c r="C43" s="511" t="s">
        <v>19</v>
      </c>
      <c r="D43" s="1037">
        <f>D47+D56+D59+D62</f>
        <v>144545.79</v>
      </c>
      <c r="E43" s="1037">
        <f>E47+E56+E59+E62</f>
        <v>108189.59</v>
      </c>
      <c r="F43" s="1037">
        <f t="shared" ref="F43:F53" si="12">E43*100/D43</f>
        <v>74.847970321377048</v>
      </c>
      <c r="G43" s="1356"/>
      <c r="H43" s="903">
        <f t="shared" si="11"/>
        <v>108189.59</v>
      </c>
      <c r="I43" s="903">
        <f t="shared" si="11"/>
        <v>74.847970321377048</v>
      </c>
      <c r="J43" s="1394"/>
    </row>
    <row r="44" spans="1:10" ht="17.25" customHeight="1" x14ac:dyDescent="0.25">
      <c r="A44" s="1381" t="s">
        <v>21</v>
      </c>
      <c r="B44" s="1384" t="s">
        <v>838</v>
      </c>
      <c r="C44" s="513" t="s">
        <v>15</v>
      </c>
      <c r="D44" s="1038">
        <f>D47+D46+D45</f>
        <v>4738.33</v>
      </c>
      <c r="E44" s="1038">
        <f>E48+E52</f>
        <v>3504.17</v>
      </c>
      <c r="F44" s="1038">
        <f t="shared" si="12"/>
        <v>73.953692545685925</v>
      </c>
      <c r="G44" s="1387" t="s">
        <v>532</v>
      </c>
      <c r="H44" s="459">
        <f t="shared" si="11"/>
        <v>3504.17</v>
      </c>
      <c r="I44" s="901">
        <f t="shared" si="11"/>
        <v>73.953692545685925</v>
      </c>
      <c r="J44" s="1333"/>
    </row>
    <row r="45" spans="1:10" ht="58.5" customHeight="1" x14ac:dyDescent="0.25">
      <c r="A45" s="1382"/>
      <c r="B45" s="1385"/>
      <c r="C45" s="513" t="s">
        <v>197</v>
      </c>
      <c r="D45" s="1038">
        <f>D49+D53</f>
        <v>1684.95</v>
      </c>
      <c r="E45" s="1039">
        <f>E49+E53</f>
        <v>1246.0900000000001</v>
      </c>
      <c r="F45" s="1038">
        <f t="shared" si="12"/>
        <v>73.954123267752763</v>
      </c>
      <c r="G45" s="1387"/>
      <c r="H45" s="459">
        <f t="shared" si="11"/>
        <v>1246.0900000000001</v>
      </c>
      <c r="I45" s="901">
        <f t="shared" si="11"/>
        <v>73.954123267752763</v>
      </c>
      <c r="J45" s="1333"/>
    </row>
    <row r="46" spans="1:10" ht="77.25" customHeight="1" x14ac:dyDescent="0.25">
      <c r="A46" s="1382"/>
      <c r="B46" s="1385"/>
      <c r="C46" s="513" t="s">
        <v>16</v>
      </c>
      <c r="D46" s="1038">
        <f>D50+D54</f>
        <v>1323.8899999999999</v>
      </c>
      <c r="E46" s="1039">
        <f>E50+E54</f>
        <v>979.06000000000006</v>
      </c>
      <c r="F46" s="1038">
        <f t="shared" si="12"/>
        <v>73.953274063555142</v>
      </c>
      <c r="G46" s="1387"/>
      <c r="H46" s="459">
        <f>E46</f>
        <v>979.06000000000006</v>
      </c>
      <c r="I46" s="901">
        <f t="shared" si="11"/>
        <v>73.953274063555142</v>
      </c>
      <c r="J46" s="1333"/>
    </row>
    <row r="47" spans="1:10" ht="97.5" customHeight="1" x14ac:dyDescent="0.25">
      <c r="A47" s="1383"/>
      <c r="B47" s="1386"/>
      <c r="C47" s="513" t="s">
        <v>19</v>
      </c>
      <c r="D47" s="1038">
        <f>D51+D55</f>
        <v>1729.4899999999998</v>
      </c>
      <c r="E47" s="1038">
        <f>E51+E55</f>
        <v>1279.02</v>
      </c>
      <c r="F47" s="1038">
        <f t="shared" si="12"/>
        <v>73.953593255815306</v>
      </c>
      <c r="G47" s="1028"/>
      <c r="H47" s="459">
        <f t="shared" si="11"/>
        <v>1279.02</v>
      </c>
      <c r="I47" s="901">
        <f t="shared" si="11"/>
        <v>73.953593255815306</v>
      </c>
      <c r="J47" s="900"/>
    </row>
    <row r="48" spans="1:10" ht="22.5" customHeight="1" x14ac:dyDescent="0.25">
      <c r="A48" s="1363" t="s">
        <v>192</v>
      </c>
      <c r="B48" s="1374" t="s">
        <v>1111</v>
      </c>
      <c r="C48" s="513" t="s">
        <v>15</v>
      </c>
      <c r="D48" s="1038">
        <f>D49+D50+D51</f>
        <v>2889.2200000000003</v>
      </c>
      <c r="E48" s="1039">
        <f>E49+E50+E51</f>
        <v>1655.23</v>
      </c>
      <c r="F48" s="1038">
        <f t="shared" si="12"/>
        <v>57.289856777953908</v>
      </c>
      <c r="G48" s="1395" t="s">
        <v>1627</v>
      </c>
      <c r="H48" s="459">
        <f t="shared" si="11"/>
        <v>1655.23</v>
      </c>
      <c r="I48" s="901">
        <f>F48</f>
        <v>57.289856777953908</v>
      </c>
      <c r="J48" s="1333" t="s">
        <v>1628</v>
      </c>
    </row>
    <row r="49" spans="1:14" ht="59.25" customHeight="1" x14ac:dyDescent="0.25">
      <c r="A49" s="1363"/>
      <c r="B49" s="1374"/>
      <c r="C49" s="513" t="s">
        <v>197</v>
      </c>
      <c r="D49" s="1038">
        <v>1027.4100000000001</v>
      </c>
      <c r="E49" s="1039">
        <v>588.6</v>
      </c>
      <c r="F49" s="1038">
        <f t="shared" si="12"/>
        <v>57.289689607848857</v>
      </c>
      <c r="G49" s="1395"/>
      <c r="H49" s="459">
        <f t="shared" si="11"/>
        <v>588.6</v>
      </c>
      <c r="I49" s="901">
        <f>F49</f>
        <v>57.289689607848857</v>
      </c>
      <c r="J49" s="1333"/>
    </row>
    <row r="50" spans="1:14" ht="77.25" customHeight="1" x14ac:dyDescent="0.25">
      <c r="A50" s="1363"/>
      <c r="B50" s="1374"/>
      <c r="C50" s="513" t="s">
        <v>16</v>
      </c>
      <c r="D50" s="1038">
        <v>807.24</v>
      </c>
      <c r="E50" s="1039">
        <v>462.47</v>
      </c>
      <c r="F50" s="1038">
        <f t="shared" si="12"/>
        <v>57.290273029086762</v>
      </c>
      <c r="G50" s="1395"/>
      <c r="H50" s="459">
        <f t="shared" si="11"/>
        <v>462.47</v>
      </c>
      <c r="I50" s="901">
        <f>F50</f>
        <v>57.290273029086762</v>
      </c>
      <c r="J50" s="1333"/>
    </row>
    <row r="51" spans="1:14" ht="136.5" customHeight="1" x14ac:dyDescent="0.25">
      <c r="A51" s="1363"/>
      <c r="B51" s="1374"/>
      <c r="C51" s="513" t="s">
        <v>19</v>
      </c>
      <c r="D51" s="1038">
        <v>1054.57</v>
      </c>
      <c r="E51" s="1039">
        <v>604.16</v>
      </c>
      <c r="F51" s="1038">
        <f t="shared" si="12"/>
        <v>57.289701015579816</v>
      </c>
      <c r="G51" s="1395"/>
      <c r="H51" s="459">
        <f t="shared" si="11"/>
        <v>604.16</v>
      </c>
      <c r="I51" s="901">
        <f>F51</f>
        <v>57.289701015579816</v>
      </c>
      <c r="J51" s="1333"/>
    </row>
    <row r="52" spans="1:14" ht="27" customHeight="1" x14ac:dyDescent="0.25">
      <c r="A52" s="1363" t="s">
        <v>193</v>
      </c>
      <c r="B52" s="1362" t="s">
        <v>1112</v>
      </c>
      <c r="C52" s="203" t="s">
        <v>15</v>
      </c>
      <c r="D52" s="1038">
        <f>D53+D55+D54</f>
        <v>1849.1100000000001</v>
      </c>
      <c r="E52" s="1039">
        <f>E53+E54+E55</f>
        <v>1848.94</v>
      </c>
      <c r="F52" s="1038">
        <f t="shared" si="12"/>
        <v>99.99080638793798</v>
      </c>
      <c r="G52" s="1364" t="s">
        <v>1427</v>
      </c>
      <c r="H52" s="459">
        <f t="shared" si="11"/>
        <v>1848.94</v>
      </c>
      <c r="I52" s="901">
        <f t="shared" si="11"/>
        <v>99.99080638793798</v>
      </c>
      <c r="J52" s="1333"/>
    </row>
    <row r="53" spans="1:14" ht="57" customHeight="1" x14ac:dyDescent="0.25">
      <c r="A53" s="1363"/>
      <c r="B53" s="1362"/>
      <c r="C53" s="817" t="s">
        <v>197</v>
      </c>
      <c r="D53" s="1038">
        <v>657.54</v>
      </c>
      <c r="E53" s="1039">
        <v>657.49</v>
      </c>
      <c r="F53" s="1038">
        <f t="shared" si="12"/>
        <v>99.992395899869209</v>
      </c>
      <c r="G53" s="1364"/>
      <c r="H53" s="459">
        <f t="shared" si="11"/>
        <v>657.49</v>
      </c>
      <c r="I53" s="901">
        <f t="shared" si="11"/>
        <v>99.992395899869209</v>
      </c>
      <c r="J53" s="1333"/>
    </row>
    <row r="54" spans="1:14" ht="78" customHeight="1" x14ac:dyDescent="0.25">
      <c r="A54" s="1363"/>
      <c r="B54" s="1362"/>
      <c r="C54" s="817" t="s">
        <v>16</v>
      </c>
      <c r="D54" s="1038">
        <v>516.65</v>
      </c>
      <c r="E54" s="1039">
        <v>516.59</v>
      </c>
      <c r="F54" s="1038">
        <f>E54*100/D54</f>
        <v>99.988386722152327</v>
      </c>
      <c r="G54" s="1364"/>
      <c r="H54" s="459">
        <f>E54</f>
        <v>516.59</v>
      </c>
      <c r="I54" s="901">
        <f>F54</f>
        <v>99.988386722152327</v>
      </c>
      <c r="J54" s="1333"/>
    </row>
    <row r="55" spans="1:14" ht="95.25" customHeight="1" x14ac:dyDescent="0.25">
      <c r="A55" s="849"/>
      <c r="B55" s="905" t="s">
        <v>1856</v>
      </c>
      <c r="C55" s="817" t="s">
        <v>19</v>
      </c>
      <c r="D55" s="1038">
        <v>674.92</v>
      </c>
      <c r="E55" s="1039">
        <v>674.86</v>
      </c>
      <c r="F55" s="1038">
        <f>E55*100/D55</f>
        <v>99.991110057488299</v>
      </c>
      <c r="G55" s="906"/>
      <c r="H55" s="459">
        <f t="shared" si="11"/>
        <v>674.86</v>
      </c>
      <c r="I55" s="901">
        <f t="shared" si="11"/>
        <v>99.991110057488299</v>
      </c>
      <c r="J55" s="900"/>
    </row>
    <row r="56" spans="1:14" s="35" customFormat="1" ht="93.75" x14ac:dyDescent="0.3">
      <c r="A56" s="512" t="s">
        <v>29</v>
      </c>
      <c r="B56" s="905" t="s">
        <v>839</v>
      </c>
      <c r="C56" s="513" t="s">
        <v>19</v>
      </c>
      <c r="D56" s="1038">
        <f>D57+D58</f>
        <v>110193</v>
      </c>
      <c r="E56" s="1038">
        <f>E57+E58</f>
        <v>82644.75</v>
      </c>
      <c r="F56" s="1038">
        <f t="shared" ref="F56:F84" si="13">E56*100/D56</f>
        <v>75</v>
      </c>
      <c r="G56" s="336" t="s">
        <v>840</v>
      </c>
      <c r="H56" s="459">
        <f t="shared" si="11"/>
        <v>82644.75</v>
      </c>
      <c r="I56" s="901">
        <f t="shared" si="11"/>
        <v>75</v>
      </c>
      <c r="J56" s="900"/>
    </row>
    <row r="57" spans="1:14" ht="116.25" customHeight="1" x14ac:dyDescent="0.25">
      <c r="A57" s="512" t="s">
        <v>195</v>
      </c>
      <c r="B57" s="907" t="s">
        <v>1113</v>
      </c>
      <c r="C57" s="513" t="s">
        <v>19</v>
      </c>
      <c r="D57" s="1038">
        <v>73020</v>
      </c>
      <c r="E57" s="1039">
        <v>54765</v>
      </c>
      <c r="F57" s="1038">
        <f>E57*100/D57</f>
        <v>75</v>
      </c>
      <c r="G57" s="991" t="s">
        <v>592</v>
      </c>
      <c r="H57" s="459">
        <f t="shared" ref="H57:I75" si="14">E57</f>
        <v>54765</v>
      </c>
      <c r="I57" s="901">
        <f t="shared" si="14"/>
        <v>75</v>
      </c>
      <c r="J57" s="900"/>
    </row>
    <row r="58" spans="1:14" ht="136.5" customHeight="1" x14ac:dyDescent="0.25">
      <c r="A58" s="512" t="s">
        <v>196</v>
      </c>
      <c r="B58" s="907" t="s">
        <v>1114</v>
      </c>
      <c r="C58" s="513" t="s">
        <v>19</v>
      </c>
      <c r="D58" s="1038">
        <v>37173</v>
      </c>
      <c r="E58" s="1039">
        <v>27879.75</v>
      </c>
      <c r="F58" s="1038">
        <f t="shared" ref="F58:F60" si="15">E58*100/D58</f>
        <v>75</v>
      </c>
      <c r="G58" s="991" t="s">
        <v>841</v>
      </c>
      <c r="H58" s="459">
        <f t="shared" si="14"/>
        <v>27879.75</v>
      </c>
      <c r="I58" s="901">
        <f t="shared" si="14"/>
        <v>75</v>
      </c>
      <c r="J58" s="900"/>
    </row>
    <row r="59" spans="1:14" ht="97.5" customHeight="1" x14ac:dyDescent="0.25">
      <c r="A59" s="505" t="s">
        <v>30</v>
      </c>
      <c r="B59" s="907" t="s">
        <v>964</v>
      </c>
      <c r="C59" s="513" t="s">
        <v>19</v>
      </c>
      <c r="D59" s="1038">
        <f>D60+D61</f>
        <v>3000</v>
      </c>
      <c r="E59" s="1038">
        <f>E60+E61</f>
        <v>910.29</v>
      </c>
      <c r="F59" s="1038">
        <f t="shared" si="15"/>
        <v>30.343</v>
      </c>
      <c r="G59" s="991" t="s">
        <v>965</v>
      </c>
      <c r="H59" s="459">
        <f>E59</f>
        <v>910.29</v>
      </c>
      <c r="I59" s="901">
        <f t="shared" si="14"/>
        <v>30.343</v>
      </c>
      <c r="J59" s="900"/>
    </row>
    <row r="60" spans="1:14" ht="219" customHeight="1" x14ac:dyDescent="0.25">
      <c r="A60" s="505" t="s">
        <v>31</v>
      </c>
      <c r="B60" s="907" t="s">
        <v>1115</v>
      </c>
      <c r="C60" s="513" t="s">
        <v>19</v>
      </c>
      <c r="D60" s="1038">
        <v>3000</v>
      </c>
      <c r="E60" s="1039">
        <v>910.29</v>
      </c>
      <c r="F60" s="1038">
        <f t="shared" si="15"/>
        <v>30.343</v>
      </c>
      <c r="G60" s="991" t="s">
        <v>1630</v>
      </c>
      <c r="H60" s="459">
        <f>E60</f>
        <v>910.29</v>
      </c>
      <c r="I60" s="901">
        <f t="shared" si="14"/>
        <v>30.343</v>
      </c>
      <c r="J60" s="900" t="s">
        <v>1629</v>
      </c>
    </row>
    <row r="61" spans="1:14" ht="94.5" customHeight="1" x14ac:dyDescent="0.25">
      <c r="A61" s="505" t="s">
        <v>41</v>
      </c>
      <c r="B61" s="907" t="s">
        <v>1116</v>
      </c>
      <c r="C61" s="513" t="s">
        <v>19</v>
      </c>
      <c r="D61" s="1038">
        <v>0</v>
      </c>
      <c r="E61" s="1038">
        <v>0</v>
      </c>
      <c r="F61" s="1038">
        <v>0</v>
      </c>
      <c r="G61" s="991"/>
      <c r="H61" s="901">
        <v>0</v>
      </c>
      <c r="I61" s="901">
        <v>0</v>
      </c>
      <c r="J61" s="900" t="s">
        <v>530</v>
      </c>
    </row>
    <row r="62" spans="1:14" ht="93.75" x14ac:dyDescent="0.25">
      <c r="A62" s="512" t="s">
        <v>42</v>
      </c>
      <c r="B62" s="907" t="s">
        <v>842</v>
      </c>
      <c r="C62" s="513" t="s">
        <v>19</v>
      </c>
      <c r="D62" s="1038">
        <f>D63+D64+D66+D67+D69+D70+D71+D72+D65</f>
        <v>29623.3</v>
      </c>
      <c r="E62" s="1038">
        <f>E63+E64+E66+E67+E69+E70+E71+E72+E65</f>
        <v>23355.53</v>
      </c>
      <c r="F62" s="1038">
        <f t="shared" si="13"/>
        <v>78.841756320193909</v>
      </c>
      <c r="G62" s="900" t="s">
        <v>535</v>
      </c>
      <c r="H62" s="901">
        <f t="shared" si="14"/>
        <v>23355.53</v>
      </c>
      <c r="I62" s="901">
        <f t="shared" si="14"/>
        <v>78.841756320193909</v>
      </c>
      <c r="J62" s="949"/>
      <c r="N62" s="38"/>
    </row>
    <row r="63" spans="1:14" ht="97.5" customHeight="1" x14ac:dyDescent="0.25">
      <c r="A63" s="512" t="s">
        <v>43</v>
      </c>
      <c r="B63" s="907" t="s">
        <v>1117</v>
      </c>
      <c r="C63" s="513" t="s">
        <v>19</v>
      </c>
      <c r="D63" s="1038">
        <v>150</v>
      </c>
      <c r="E63" s="1039">
        <v>150</v>
      </c>
      <c r="F63" s="1038">
        <f t="shared" si="13"/>
        <v>100</v>
      </c>
      <c r="G63" s="906" t="s">
        <v>1631</v>
      </c>
      <c r="H63" s="459">
        <f t="shared" si="14"/>
        <v>150</v>
      </c>
      <c r="I63" s="901">
        <f>F63</f>
        <v>100</v>
      </c>
      <c r="J63" s="900"/>
    </row>
    <row r="64" spans="1:14" ht="200.25" customHeight="1" x14ac:dyDescent="0.25">
      <c r="A64" s="512" t="s">
        <v>966</v>
      </c>
      <c r="B64" s="907" t="s">
        <v>1118</v>
      </c>
      <c r="C64" s="513" t="s">
        <v>19</v>
      </c>
      <c r="D64" s="1038">
        <v>500</v>
      </c>
      <c r="E64" s="1039">
        <v>390</v>
      </c>
      <c r="F64" s="1038">
        <f t="shared" si="13"/>
        <v>78</v>
      </c>
      <c r="G64" s="906" t="s">
        <v>1632</v>
      </c>
      <c r="H64" s="459">
        <f t="shared" si="14"/>
        <v>390</v>
      </c>
      <c r="I64" s="901">
        <f t="shared" si="14"/>
        <v>78</v>
      </c>
      <c r="J64" s="900"/>
    </row>
    <row r="65" spans="1:14" ht="118.5" customHeight="1" x14ac:dyDescent="0.25">
      <c r="A65" s="512" t="s">
        <v>967</v>
      </c>
      <c r="B65" s="907" t="s">
        <v>1119</v>
      </c>
      <c r="C65" s="513" t="s">
        <v>19</v>
      </c>
      <c r="D65" s="1038">
        <v>2825</v>
      </c>
      <c r="E65" s="1039">
        <v>425</v>
      </c>
      <c r="F65" s="1038">
        <f t="shared" si="13"/>
        <v>15.044247787610619</v>
      </c>
      <c r="G65" s="949" t="s">
        <v>1633</v>
      </c>
      <c r="H65" s="459">
        <f>E65</f>
        <v>425</v>
      </c>
      <c r="I65" s="901">
        <f>F65</f>
        <v>15.044247787610619</v>
      </c>
      <c r="J65" s="900" t="s">
        <v>1634</v>
      </c>
    </row>
    <row r="66" spans="1:14" ht="225.75" customHeight="1" x14ac:dyDescent="0.25">
      <c r="A66" s="512" t="s">
        <v>968</v>
      </c>
      <c r="B66" s="907" t="s">
        <v>1128</v>
      </c>
      <c r="C66" s="513" t="s">
        <v>19</v>
      </c>
      <c r="D66" s="1038">
        <v>17238.5</v>
      </c>
      <c r="E66" s="1039">
        <v>14730.98</v>
      </c>
      <c r="F66" s="1038">
        <f t="shared" si="13"/>
        <v>85.45395481045334</v>
      </c>
      <c r="G66" s="949" t="s">
        <v>1635</v>
      </c>
      <c r="H66" s="459">
        <f>E66</f>
        <v>14730.98</v>
      </c>
      <c r="I66" s="901">
        <f t="shared" si="14"/>
        <v>85.45395481045334</v>
      </c>
      <c r="J66" s="900"/>
      <c r="N66" s="38"/>
    </row>
    <row r="67" spans="1:14" ht="90.75" customHeight="1" x14ac:dyDescent="0.25">
      <c r="A67" s="512" t="s">
        <v>969</v>
      </c>
      <c r="B67" s="907" t="s">
        <v>1120</v>
      </c>
      <c r="C67" s="513" t="s">
        <v>19</v>
      </c>
      <c r="D67" s="1038">
        <v>550</v>
      </c>
      <c r="E67" s="1039">
        <v>287</v>
      </c>
      <c r="F67" s="1038">
        <f t="shared" si="13"/>
        <v>52.18181818181818</v>
      </c>
      <c r="G67" s="906" t="s">
        <v>1636</v>
      </c>
      <c r="H67" s="459">
        <f t="shared" si="14"/>
        <v>287</v>
      </c>
      <c r="I67" s="901">
        <f t="shared" si="14"/>
        <v>52.18181818181818</v>
      </c>
      <c r="J67" s="900" t="s">
        <v>1637</v>
      </c>
    </row>
    <row r="68" spans="1:14" ht="234.75" hidden="1" customHeight="1" x14ac:dyDescent="0.25">
      <c r="A68" s="512" t="s">
        <v>970</v>
      </c>
      <c r="B68" s="905" t="s">
        <v>1358</v>
      </c>
      <c r="C68" s="513" t="s">
        <v>19</v>
      </c>
      <c r="D68" s="1038">
        <v>0</v>
      </c>
      <c r="E68" s="1038">
        <v>0</v>
      </c>
      <c r="F68" s="1038">
        <v>0</v>
      </c>
      <c r="G68" s="906"/>
      <c r="H68" s="901">
        <f t="shared" si="14"/>
        <v>0</v>
      </c>
      <c r="I68" s="901">
        <v>0</v>
      </c>
      <c r="J68" s="900" t="s">
        <v>527</v>
      </c>
    </row>
    <row r="69" spans="1:14" ht="141.75" customHeight="1" x14ac:dyDescent="0.25">
      <c r="A69" s="512" t="s">
        <v>970</v>
      </c>
      <c r="B69" s="907" t="s">
        <v>1121</v>
      </c>
      <c r="C69" s="513" t="s">
        <v>19</v>
      </c>
      <c r="D69" s="1038">
        <v>3100</v>
      </c>
      <c r="E69" s="1039">
        <v>2632</v>
      </c>
      <c r="F69" s="1038">
        <f t="shared" si="13"/>
        <v>84.903225806451616</v>
      </c>
      <c r="G69" s="906" t="s">
        <v>1638</v>
      </c>
      <c r="H69" s="459">
        <f>E69</f>
        <v>2632</v>
      </c>
      <c r="I69" s="901">
        <f>H69/D69*100</f>
        <v>84.903225806451616</v>
      </c>
      <c r="J69" s="900"/>
    </row>
    <row r="70" spans="1:14" ht="316.5" customHeight="1" x14ac:dyDescent="0.25">
      <c r="A70" s="512" t="s">
        <v>971</v>
      </c>
      <c r="B70" s="907" t="s">
        <v>1122</v>
      </c>
      <c r="C70" s="513" t="s">
        <v>19</v>
      </c>
      <c r="D70" s="1038">
        <v>4320</v>
      </c>
      <c r="E70" s="1039">
        <v>3915</v>
      </c>
      <c r="F70" s="1038">
        <f t="shared" si="13"/>
        <v>90.625</v>
      </c>
      <c r="G70" s="906" t="s">
        <v>1639</v>
      </c>
      <c r="H70" s="459">
        <f>E70</f>
        <v>3915</v>
      </c>
      <c r="I70" s="901">
        <f>H70/D70*100</f>
        <v>90.625</v>
      </c>
      <c r="J70" s="900"/>
    </row>
    <row r="71" spans="1:14" ht="96.75" customHeight="1" x14ac:dyDescent="0.25">
      <c r="A71" s="512" t="s">
        <v>972</v>
      </c>
      <c r="B71" s="907" t="s">
        <v>843</v>
      </c>
      <c r="C71" s="513" t="s">
        <v>19</v>
      </c>
      <c r="D71" s="1038">
        <v>939.8</v>
      </c>
      <c r="E71" s="1039">
        <v>825.55</v>
      </c>
      <c r="F71" s="1038">
        <f t="shared" si="13"/>
        <v>87.843158118748676</v>
      </c>
      <c r="G71" s="949" t="s">
        <v>1428</v>
      </c>
      <c r="H71" s="459">
        <f t="shared" si="14"/>
        <v>825.55</v>
      </c>
      <c r="I71" s="901">
        <f t="shared" si="14"/>
        <v>87.843158118748676</v>
      </c>
      <c r="J71" s="900"/>
    </row>
    <row r="72" spans="1:14" ht="93.75" x14ac:dyDescent="0.25">
      <c r="A72" s="512" t="s">
        <v>973</v>
      </c>
      <c r="B72" s="907" t="s">
        <v>1123</v>
      </c>
      <c r="C72" s="513" t="s">
        <v>19</v>
      </c>
      <c r="D72" s="1038">
        <v>0</v>
      </c>
      <c r="E72" s="1038">
        <v>0</v>
      </c>
      <c r="F72" s="1038">
        <v>0</v>
      </c>
      <c r="G72" s="906"/>
      <c r="H72" s="901">
        <v>0</v>
      </c>
      <c r="I72" s="901">
        <v>0</v>
      </c>
      <c r="J72" s="949" t="s">
        <v>530</v>
      </c>
    </row>
    <row r="73" spans="1:14" ht="93.75" x14ac:dyDescent="0.25">
      <c r="A73" s="509" t="s">
        <v>12</v>
      </c>
      <c r="B73" s="934" t="s">
        <v>974</v>
      </c>
      <c r="C73" s="204" t="s">
        <v>19</v>
      </c>
      <c r="D73" s="1037">
        <f>D74</f>
        <v>290</v>
      </c>
      <c r="E73" s="1037">
        <f>E74</f>
        <v>0</v>
      </c>
      <c r="F73" s="1037">
        <f t="shared" si="13"/>
        <v>0</v>
      </c>
      <c r="G73" s="1023"/>
      <c r="H73" s="903">
        <f t="shared" si="14"/>
        <v>0</v>
      </c>
      <c r="I73" s="903">
        <f t="shared" si="14"/>
        <v>0</v>
      </c>
      <c r="J73" s="904"/>
    </row>
    <row r="74" spans="1:14" ht="116.25" customHeight="1" x14ac:dyDescent="0.25">
      <c r="A74" s="512" t="s">
        <v>13</v>
      </c>
      <c r="B74" s="907" t="s">
        <v>844</v>
      </c>
      <c r="C74" s="513" t="s">
        <v>19</v>
      </c>
      <c r="D74" s="1038">
        <v>290</v>
      </c>
      <c r="E74" s="1038">
        <v>0</v>
      </c>
      <c r="F74" s="1038">
        <f t="shared" si="13"/>
        <v>0</v>
      </c>
      <c r="G74" s="987"/>
      <c r="H74" s="901">
        <f t="shared" si="14"/>
        <v>0</v>
      </c>
      <c r="I74" s="901">
        <f t="shared" si="14"/>
        <v>0</v>
      </c>
      <c r="J74" s="900" t="s">
        <v>975</v>
      </c>
    </row>
    <row r="75" spans="1:14" ht="105.75" customHeight="1" x14ac:dyDescent="0.25">
      <c r="A75" s="509" t="s">
        <v>14</v>
      </c>
      <c r="B75" s="205" t="s">
        <v>976</v>
      </c>
      <c r="C75" s="511" t="s">
        <v>19</v>
      </c>
      <c r="D75" s="1037">
        <f>D76+D83</f>
        <v>270587.18</v>
      </c>
      <c r="E75" s="1037">
        <f>E76+E83</f>
        <v>203969.94</v>
      </c>
      <c r="F75" s="1037">
        <f t="shared" si="13"/>
        <v>75.380489201299184</v>
      </c>
      <c r="G75" s="1023"/>
      <c r="H75" s="903">
        <f t="shared" si="14"/>
        <v>203969.94</v>
      </c>
      <c r="I75" s="903">
        <f t="shared" si="14"/>
        <v>75.380489201299184</v>
      </c>
      <c r="J75" s="1033"/>
    </row>
    <row r="76" spans="1:14" ht="100.5" customHeight="1" x14ac:dyDescent="0.25">
      <c r="A76" s="512" t="s">
        <v>17</v>
      </c>
      <c r="B76" s="206" t="s">
        <v>977</v>
      </c>
      <c r="C76" s="202" t="s">
        <v>19</v>
      </c>
      <c r="D76" s="1038">
        <f>D77+D78+D80+D81+D82</f>
        <v>264387.18</v>
      </c>
      <c r="E76" s="1038">
        <f>E77+E78+E79+E80+E81+E82</f>
        <v>198301.8</v>
      </c>
      <c r="F76" s="1038">
        <f t="shared" si="13"/>
        <v>75.004317531583794</v>
      </c>
      <c r="G76" s="900" t="s">
        <v>536</v>
      </c>
      <c r="H76" s="901">
        <f>H77+H78+H79+H80+H81+H82</f>
        <v>198301.8</v>
      </c>
      <c r="I76" s="901">
        <f t="shared" ref="H76:I87" si="16">F76</f>
        <v>75.004317531583794</v>
      </c>
      <c r="J76" s="900"/>
    </row>
    <row r="77" spans="1:14" ht="137.25" customHeight="1" x14ac:dyDescent="0.25">
      <c r="A77" s="512" t="s">
        <v>201</v>
      </c>
      <c r="B77" s="907" t="s">
        <v>1129</v>
      </c>
      <c r="C77" s="513" t="s">
        <v>19</v>
      </c>
      <c r="D77" s="1038">
        <v>72674</v>
      </c>
      <c r="E77" s="1039">
        <v>54505.5</v>
      </c>
      <c r="F77" s="1038">
        <f t="shared" si="13"/>
        <v>75</v>
      </c>
      <c r="G77" s="991" t="s">
        <v>834</v>
      </c>
      <c r="H77" s="459">
        <f>E77</f>
        <v>54505.5</v>
      </c>
      <c r="I77" s="901">
        <f t="shared" si="16"/>
        <v>75</v>
      </c>
      <c r="J77" s="900"/>
    </row>
    <row r="78" spans="1:14" ht="135" customHeight="1" x14ac:dyDescent="0.25">
      <c r="A78" s="512" t="s">
        <v>202</v>
      </c>
      <c r="B78" s="907" t="s">
        <v>1124</v>
      </c>
      <c r="C78" s="513" t="s">
        <v>19</v>
      </c>
      <c r="D78" s="1038">
        <v>21519.18</v>
      </c>
      <c r="E78" s="1039">
        <v>16150.8</v>
      </c>
      <c r="F78" s="1038">
        <f t="shared" si="13"/>
        <v>75.053045701555547</v>
      </c>
      <c r="G78" s="987" t="s">
        <v>834</v>
      </c>
      <c r="H78" s="459">
        <f>E78</f>
        <v>16150.8</v>
      </c>
      <c r="I78" s="901">
        <f t="shared" si="16"/>
        <v>75.053045701555547</v>
      </c>
      <c r="J78" s="900"/>
    </row>
    <row r="79" spans="1:14" ht="0.75" customHeight="1" x14ac:dyDescent="0.25">
      <c r="A79" s="512" t="s">
        <v>203</v>
      </c>
      <c r="B79" s="907" t="s">
        <v>1359</v>
      </c>
      <c r="C79" s="513" t="s">
        <v>19</v>
      </c>
      <c r="D79" s="1038">
        <v>0</v>
      </c>
      <c r="E79" s="1038">
        <v>0</v>
      </c>
      <c r="F79" s="1038">
        <v>0</v>
      </c>
      <c r="G79" s="906"/>
      <c r="H79" s="901">
        <f t="shared" si="16"/>
        <v>0</v>
      </c>
      <c r="I79" s="901">
        <f t="shared" si="16"/>
        <v>0</v>
      </c>
      <c r="J79" s="900" t="s">
        <v>527</v>
      </c>
    </row>
    <row r="80" spans="1:14" ht="137.25" customHeight="1" x14ac:dyDescent="0.25">
      <c r="A80" s="512" t="s">
        <v>203</v>
      </c>
      <c r="B80" s="907" t="s">
        <v>1125</v>
      </c>
      <c r="C80" s="513" t="s">
        <v>19</v>
      </c>
      <c r="D80" s="1038">
        <v>61033</v>
      </c>
      <c r="E80" s="1039">
        <v>45774.75</v>
      </c>
      <c r="F80" s="1038">
        <f t="shared" si="13"/>
        <v>75</v>
      </c>
      <c r="G80" s="906" t="s">
        <v>834</v>
      </c>
      <c r="H80" s="459">
        <f t="shared" si="16"/>
        <v>45774.75</v>
      </c>
      <c r="I80" s="901">
        <f>H80/D80*100</f>
        <v>75</v>
      </c>
      <c r="J80" s="900"/>
    </row>
    <row r="81" spans="1:12" ht="132.75" customHeight="1" x14ac:dyDescent="0.25">
      <c r="A81" s="512" t="s">
        <v>204</v>
      </c>
      <c r="B81" s="907" t="s">
        <v>1126</v>
      </c>
      <c r="C81" s="513" t="s">
        <v>19</v>
      </c>
      <c r="D81" s="1038">
        <v>109161</v>
      </c>
      <c r="E81" s="1039">
        <v>81870.75</v>
      </c>
      <c r="F81" s="1038">
        <f t="shared" si="13"/>
        <v>75</v>
      </c>
      <c r="G81" s="349" t="s">
        <v>834</v>
      </c>
      <c r="H81" s="459">
        <f t="shared" si="16"/>
        <v>81870.75</v>
      </c>
      <c r="I81" s="901">
        <f t="shared" si="16"/>
        <v>75</v>
      </c>
      <c r="J81" s="900"/>
    </row>
    <row r="82" spans="1:12" ht="93.75" x14ac:dyDescent="0.25">
      <c r="A82" s="512" t="s">
        <v>205</v>
      </c>
      <c r="B82" s="907" t="s">
        <v>845</v>
      </c>
      <c r="C82" s="202" t="s">
        <v>19</v>
      </c>
      <c r="D82" s="1038">
        <v>0</v>
      </c>
      <c r="E82" s="1038">
        <v>0</v>
      </c>
      <c r="F82" s="1038">
        <v>0</v>
      </c>
      <c r="G82" s="1029"/>
      <c r="H82" s="901">
        <f t="shared" si="16"/>
        <v>0</v>
      </c>
      <c r="I82" s="901">
        <v>0</v>
      </c>
      <c r="J82" s="900" t="s">
        <v>530</v>
      </c>
    </row>
    <row r="83" spans="1:12" ht="96" customHeight="1" x14ac:dyDescent="0.25">
      <c r="A83" s="512" t="s">
        <v>206</v>
      </c>
      <c r="B83" s="907" t="s">
        <v>846</v>
      </c>
      <c r="C83" s="202" t="s">
        <v>19</v>
      </c>
      <c r="D83" s="1038">
        <f>D84+D85+D86+D87</f>
        <v>6200</v>
      </c>
      <c r="E83" s="1038">
        <f>E84+E85+E86+E87</f>
        <v>5668.1399999999994</v>
      </c>
      <c r="F83" s="1038">
        <f t="shared" si="13"/>
        <v>91.421612903225807</v>
      </c>
      <c r="G83" s="900" t="s">
        <v>537</v>
      </c>
      <c r="H83" s="901">
        <f t="shared" si="16"/>
        <v>5668.1399999999994</v>
      </c>
      <c r="I83" s="901">
        <f t="shared" si="16"/>
        <v>91.421612903225807</v>
      </c>
      <c r="J83" s="900"/>
    </row>
    <row r="84" spans="1:12" ht="179.25" customHeight="1" x14ac:dyDescent="0.25">
      <c r="A84" s="512" t="s">
        <v>207</v>
      </c>
      <c r="B84" s="907" t="s">
        <v>1127</v>
      </c>
      <c r="C84" s="513" t="s">
        <v>19</v>
      </c>
      <c r="D84" s="1038">
        <v>3200</v>
      </c>
      <c r="E84" s="1039">
        <v>3153.02</v>
      </c>
      <c r="F84" s="1038">
        <f t="shared" si="13"/>
        <v>98.531874999999999</v>
      </c>
      <c r="G84" s="949" t="s">
        <v>1685</v>
      </c>
      <c r="H84" s="459">
        <f t="shared" si="16"/>
        <v>3153.02</v>
      </c>
      <c r="I84" s="901">
        <f t="shared" si="16"/>
        <v>98.531874999999999</v>
      </c>
      <c r="J84" s="900"/>
    </row>
    <row r="85" spans="1:12" ht="98.25" customHeight="1" x14ac:dyDescent="0.25">
      <c r="A85" s="207" t="s">
        <v>208</v>
      </c>
      <c r="B85" s="208" t="s">
        <v>1130</v>
      </c>
      <c r="C85" s="199" t="s">
        <v>19</v>
      </c>
      <c r="D85" s="1038">
        <v>470</v>
      </c>
      <c r="E85" s="1039">
        <v>470</v>
      </c>
      <c r="F85" s="1038">
        <f>E85/D85*100</f>
        <v>100</v>
      </c>
      <c r="G85" s="1025" t="s">
        <v>1640</v>
      </c>
      <c r="H85" s="459">
        <f t="shared" si="16"/>
        <v>470</v>
      </c>
      <c r="I85" s="901">
        <f t="shared" si="16"/>
        <v>100</v>
      </c>
      <c r="J85" s="900"/>
    </row>
    <row r="86" spans="1:12" ht="93" customHeight="1" x14ac:dyDescent="0.25">
      <c r="A86" s="207" t="s">
        <v>209</v>
      </c>
      <c r="B86" s="208" t="s">
        <v>1131</v>
      </c>
      <c r="C86" s="199" t="s">
        <v>19</v>
      </c>
      <c r="D86" s="1038">
        <v>0</v>
      </c>
      <c r="E86" s="1038">
        <v>0</v>
      </c>
      <c r="F86" s="1038">
        <v>0</v>
      </c>
      <c r="G86" s="1025"/>
      <c r="H86" s="901">
        <f>E86</f>
        <v>0</v>
      </c>
      <c r="I86" s="901">
        <v>0</v>
      </c>
      <c r="J86" s="900" t="s">
        <v>530</v>
      </c>
    </row>
    <row r="87" spans="1:12" ht="251.25" customHeight="1" x14ac:dyDescent="0.25">
      <c r="A87" s="512" t="s">
        <v>210</v>
      </c>
      <c r="B87" s="907" t="s">
        <v>1132</v>
      </c>
      <c r="C87" s="513" t="s">
        <v>19</v>
      </c>
      <c r="D87" s="1038">
        <v>2530</v>
      </c>
      <c r="E87" s="1039">
        <v>2045.12</v>
      </c>
      <c r="F87" s="1038">
        <f>E87/D87*100</f>
        <v>80.834782608695647</v>
      </c>
      <c r="G87" s="949" t="s">
        <v>1506</v>
      </c>
      <c r="H87" s="459">
        <f t="shared" si="16"/>
        <v>2045.12</v>
      </c>
      <c r="I87" s="901">
        <f t="shared" si="16"/>
        <v>80.834782608695647</v>
      </c>
      <c r="J87" s="900"/>
      <c r="L87" s="38"/>
    </row>
    <row r="88" spans="1:12" ht="22.5" customHeight="1" x14ac:dyDescent="0.25">
      <c r="A88" s="1381" t="s">
        <v>101</v>
      </c>
      <c r="B88" s="1388" t="s">
        <v>1133</v>
      </c>
      <c r="C88" s="605" t="s">
        <v>15</v>
      </c>
      <c r="D88" s="1037">
        <f>D89+D90+D91</f>
        <v>0</v>
      </c>
      <c r="E88" s="1037">
        <f>E89+E90+E91</f>
        <v>0</v>
      </c>
      <c r="F88" s="1037">
        <v>0</v>
      </c>
      <c r="G88" s="1391"/>
      <c r="H88" s="903">
        <f>H89+H90+H91</f>
        <v>0</v>
      </c>
      <c r="I88" s="903">
        <v>0</v>
      </c>
      <c r="J88" s="1343"/>
    </row>
    <row r="89" spans="1:12" ht="58.5" customHeight="1" x14ac:dyDescent="0.25">
      <c r="A89" s="1382"/>
      <c r="B89" s="1389"/>
      <c r="C89" s="605" t="s">
        <v>197</v>
      </c>
      <c r="D89" s="1037">
        <f>D93</f>
        <v>0</v>
      </c>
      <c r="E89" s="1037">
        <v>0</v>
      </c>
      <c r="F89" s="1037">
        <v>0</v>
      </c>
      <c r="G89" s="1392"/>
      <c r="H89" s="903">
        <f>E89</f>
        <v>0</v>
      </c>
      <c r="I89" s="903">
        <v>0</v>
      </c>
      <c r="J89" s="1344"/>
    </row>
    <row r="90" spans="1:12" ht="81" customHeight="1" x14ac:dyDescent="0.25">
      <c r="A90" s="1382"/>
      <c r="B90" s="1389"/>
      <c r="C90" s="605" t="s">
        <v>16</v>
      </c>
      <c r="D90" s="1037">
        <f>D94</f>
        <v>0</v>
      </c>
      <c r="E90" s="1037">
        <v>0</v>
      </c>
      <c r="F90" s="1037">
        <v>0</v>
      </c>
      <c r="G90" s="1392"/>
      <c r="H90" s="903">
        <f t="shared" ref="H90:H91" si="17">E90</f>
        <v>0</v>
      </c>
      <c r="I90" s="903">
        <v>0</v>
      </c>
      <c r="J90" s="1344"/>
    </row>
    <row r="91" spans="1:12" ht="99.75" customHeight="1" x14ac:dyDescent="0.25">
      <c r="A91" s="1383"/>
      <c r="B91" s="1390"/>
      <c r="C91" s="605" t="s">
        <v>19</v>
      </c>
      <c r="D91" s="1037">
        <f>D95</f>
        <v>0</v>
      </c>
      <c r="E91" s="1037">
        <v>0</v>
      </c>
      <c r="F91" s="1037">
        <v>0</v>
      </c>
      <c r="G91" s="1393"/>
      <c r="H91" s="903">
        <f t="shared" si="17"/>
        <v>0</v>
      </c>
      <c r="I91" s="903">
        <v>0</v>
      </c>
      <c r="J91" s="1345"/>
    </row>
    <row r="92" spans="1:12" ht="17.25" customHeight="1" x14ac:dyDescent="0.25">
      <c r="A92" s="1381" t="s">
        <v>238</v>
      </c>
      <c r="B92" s="1374" t="s">
        <v>1857</v>
      </c>
      <c r="C92" s="817" t="s">
        <v>15</v>
      </c>
      <c r="D92" s="1038">
        <f>D93+D94+D95</f>
        <v>0</v>
      </c>
      <c r="E92" s="1038">
        <f t="shared" ref="E92:F92" si="18">E93+E94+E95</f>
        <v>0</v>
      </c>
      <c r="F92" s="1038">
        <f t="shared" si="18"/>
        <v>0</v>
      </c>
      <c r="G92" s="1396"/>
      <c r="H92" s="901">
        <f>H93+H94+H95</f>
        <v>0</v>
      </c>
      <c r="I92" s="901">
        <f>I93+I94+I95</f>
        <v>0</v>
      </c>
      <c r="J92" s="1333" t="s">
        <v>1859</v>
      </c>
    </row>
    <row r="93" spans="1:12" ht="54.75" customHeight="1" x14ac:dyDescent="0.25">
      <c r="A93" s="1383"/>
      <c r="B93" s="1374"/>
      <c r="C93" s="817" t="s">
        <v>197</v>
      </c>
      <c r="D93" s="1038">
        <v>0</v>
      </c>
      <c r="E93" s="1038">
        <v>0</v>
      </c>
      <c r="F93" s="1038">
        <v>0</v>
      </c>
      <c r="G93" s="1396"/>
      <c r="H93" s="901">
        <v>0</v>
      </c>
      <c r="I93" s="901">
        <v>0</v>
      </c>
      <c r="J93" s="1333"/>
    </row>
    <row r="94" spans="1:12" ht="75" customHeight="1" x14ac:dyDescent="0.25">
      <c r="A94" s="1363"/>
      <c r="B94" s="1374" t="s">
        <v>1858</v>
      </c>
      <c r="C94" s="817" t="s">
        <v>16</v>
      </c>
      <c r="D94" s="1038">
        <v>0</v>
      </c>
      <c r="E94" s="1038">
        <v>0</v>
      </c>
      <c r="F94" s="1038">
        <v>0</v>
      </c>
      <c r="G94" s="1396"/>
      <c r="H94" s="901">
        <v>0</v>
      </c>
      <c r="I94" s="901">
        <v>0</v>
      </c>
      <c r="J94" s="1333" t="s">
        <v>1860</v>
      </c>
    </row>
    <row r="95" spans="1:12" ht="93" customHeight="1" x14ac:dyDescent="0.25">
      <c r="A95" s="1363"/>
      <c r="B95" s="1374"/>
      <c r="C95" s="817" t="s">
        <v>19</v>
      </c>
      <c r="D95" s="1038">
        <v>0</v>
      </c>
      <c r="E95" s="1038">
        <v>0</v>
      </c>
      <c r="F95" s="1038">
        <v>0</v>
      </c>
      <c r="G95" s="1396"/>
      <c r="H95" s="901">
        <v>0</v>
      </c>
      <c r="I95" s="901">
        <v>0</v>
      </c>
      <c r="J95" s="1333"/>
    </row>
    <row r="96" spans="1:12" ht="20.25" customHeight="1" x14ac:dyDescent="0.25">
      <c r="A96" s="1317"/>
      <c r="B96" s="1355" t="s">
        <v>523</v>
      </c>
      <c r="C96" s="109" t="s">
        <v>15</v>
      </c>
      <c r="D96" s="1037">
        <f>D99+D97+D98</f>
        <v>418431.81</v>
      </c>
      <c r="E96" s="1037">
        <f>E99+E97+E98</f>
        <v>314384.68000000005</v>
      </c>
      <c r="F96" s="1037">
        <f>E96*100/D96</f>
        <v>75.134029604489214</v>
      </c>
      <c r="G96" s="1356"/>
      <c r="H96" s="903">
        <f>H99+H97+H98</f>
        <v>314384.68000000005</v>
      </c>
      <c r="I96" s="903">
        <f>H96*100/D96</f>
        <v>75.134029604489214</v>
      </c>
      <c r="J96" s="1357"/>
    </row>
    <row r="97" spans="1:10" ht="57.75" customHeight="1" x14ac:dyDescent="0.25">
      <c r="A97" s="1317"/>
      <c r="B97" s="1355"/>
      <c r="C97" s="109" t="s">
        <v>197</v>
      </c>
      <c r="D97" s="1037">
        <f>D41</f>
        <v>1684.95</v>
      </c>
      <c r="E97" s="1037">
        <f>E41</f>
        <v>1246.0900000000001</v>
      </c>
      <c r="F97" s="1037">
        <f>E97*100/D97</f>
        <v>73.954123267752763</v>
      </c>
      <c r="G97" s="1356"/>
      <c r="H97" s="903">
        <f t="shared" ref="H97:I99" si="19">E97</f>
        <v>1246.0900000000001</v>
      </c>
      <c r="I97" s="903">
        <f t="shared" si="19"/>
        <v>73.954123267752763</v>
      </c>
      <c r="J97" s="1357"/>
    </row>
    <row r="98" spans="1:10" ht="75.75" customHeight="1" x14ac:dyDescent="0.25">
      <c r="A98" s="1317"/>
      <c r="B98" s="1355"/>
      <c r="C98" s="109" t="s">
        <v>16</v>
      </c>
      <c r="D98" s="1037">
        <f>D42+D90</f>
        <v>1323.8899999999999</v>
      </c>
      <c r="E98" s="1037">
        <f>E42+E90</f>
        <v>979.06000000000006</v>
      </c>
      <c r="F98" s="1037">
        <f>E98*100/D98</f>
        <v>73.953274063555142</v>
      </c>
      <c r="G98" s="1356"/>
      <c r="H98" s="903">
        <f t="shared" si="19"/>
        <v>979.06000000000006</v>
      </c>
      <c r="I98" s="903">
        <f t="shared" si="19"/>
        <v>73.953274063555142</v>
      </c>
      <c r="J98" s="1357"/>
    </row>
    <row r="99" spans="1:10" ht="94.5" customHeight="1" x14ac:dyDescent="0.25">
      <c r="A99" s="1317"/>
      <c r="B99" s="1355"/>
      <c r="C99" s="109" t="s">
        <v>19</v>
      </c>
      <c r="D99" s="1037">
        <f>D75+D73+D43+D91</f>
        <v>415422.97</v>
      </c>
      <c r="E99" s="1037">
        <f>E91+E75+E73+E43</f>
        <v>312159.53000000003</v>
      </c>
      <c r="F99" s="1037">
        <f>E99*100/D99</f>
        <v>75.142578177610176</v>
      </c>
      <c r="G99" s="1356"/>
      <c r="H99" s="903">
        <f t="shared" si="19"/>
        <v>312159.53000000003</v>
      </c>
      <c r="I99" s="903">
        <f t="shared" si="19"/>
        <v>75.142578177610176</v>
      </c>
      <c r="J99" s="1357"/>
    </row>
    <row r="100" spans="1:10" ht="35.25" customHeight="1" x14ac:dyDescent="0.25">
      <c r="A100" s="1358" t="s">
        <v>1134</v>
      </c>
      <c r="B100" s="1359"/>
      <c r="C100" s="1359"/>
      <c r="D100" s="1359"/>
      <c r="E100" s="1359"/>
      <c r="F100" s="1359"/>
      <c r="G100" s="1359"/>
      <c r="H100" s="1359"/>
      <c r="I100" s="1359"/>
      <c r="J100" s="1360"/>
    </row>
    <row r="101" spans="1:10" ht="31.5" customHeight="1" x14ac:dyDescent="0.25">
      <c r="A101" s="1314" t="s">
        <v>9</v>
      </c>
      <c r="B101" s="1361" t="s">
        <v>1135</v>
      </c>
      <c r="C101" s="109" t="s">
        <v>15</v>
      </c>
      <c r="D101" s="506">
        <v>0</v>
      </c>
      <c r="E101" s="506">
        <v>0</v>
      </c>
      <c r="F101" s="506">
        <v>0</v>
      </c>
      <c r="G101" s="1356"/>
      <c r="H101" s="506">
        <v>0</v>
      </c>
      <c r="I101" s="506">
        <v>0</v>
      </c>
      <c r="J101" s="1357"/>
    </row>
    <row r="102" spans="1:10" ht="82.5" customHeight="1" x14ac:dyDescent="0.25">
      <c r="A102" s="1314"/>
      <c r="B102" s="1361"/>
      <c r="C102" s="109" t="s">
        <v>197</v>
      </c>
      <c r="D102" s="506">
        <v>0</v>
      </c>
      <c r="E102" s="506">
        <v>0</v>
      </c>
      <c r="F102" s="506">
        <v>0</v>
      </c>
      <c r="G102" s="1356"/>
      <c r="H102" s="506">
        <v>0</v>
      </c>
      <c r="I102" s="506">
        <v>0</v>
      </c>
      <c r="J102" s="1357"/>
    </row>
    <row r="103" spans="1:10" ht="89.25" customHeight="1" x14ac:dyDescent="0.25">
      <c r="A103" s="1314"/>
      <c r="B103" s="1361"/>
      <c r="C103" s="109" t="s">
        <v>16</v>
      </c>
      <c r="D103" s="506">
        <v>0</v>
      </c>
      <c r="E103" s="506">
        <v>0</v>
      </c>
      <c r="F103" s="506">
        <v>0</v>
      </c>
      <c r="G103" s="1356"/>
      <c r="H103" s="506">
        <v>0</v>
      </c>
      <c r="I103" s="506">
        <v>0</v>
      </c>
      <c r="J103" s="1357"/>
    </row>
    <row r="104" spans="1:10" ht="108" customHeight="1" x14ac:dyDescent="0.25">
      <c r="A104" s="1314"/>
      <c r="B104" s="1361"/>
      <c r="C104" s="109" t="s">
        <v>19</v>
      </c>
      <c r="D104" s="506">
        <v>0</v>
      </c>
      <c r="E104" s="506">
        <v>0</v>
      </c>
      <c r="F104" s="506">
        <v>0</v>
      </c>
      <c r="G104" s="1356"/>
      <c r="H104" s="506">
        <v>0</v>
      </c>
      <c r="I104" s="506">
        <v>0</v>
      </c>
      <c r="J104" s="1357"/>
    </row>
    <row r="105" spans="1:10" s="559" customFormat="1" ht="26.25" customHeight="1" x14ac:dyDescent="0.25">
      <c r="A105" s="1315" t="s">
        <v>21</v>
      </c>
      <c r="B105" s="1333" t="s">
        <v>1402</v>
      </c>
      <c r="C105" s="211" t="s">
        <v>15</v>
      </c>
      <c r="D105" s="560">
        <v>0</v>
      </c>
      <c r="E105" s="560">
        <v>0</v>
      </c>
      <c r="F105" s="560">
        <v>0</v>
      </c>
      <c r="G105" s="1334"/>
      <c r="H105" s="560">
        <v>0</v>
      </c>
      <c r="I105" s="560">
        <v>0</v>
      </c>
      <c r="J105" s="1335" t="s">
        <v>1136</v>
      </c>
    </row>
    <row r="106" spans="1:10" s="559" customFormat="1" ht="59.25" customHeight="1" x14ac:dyDescent="0.25">
      <c r="A106" s="1315"/>
      <c r="B106" s="1333"/>
      <c r="C106" s="211" t="s">
        <v>197</v>
      </c>
      <c r="D106" s="560">
        <v>0</v>
      </c>
      <c r="E106" s="560">
        <v>0</v>
      </c>
      <c r="F106" s="560">
        <v>0</v>
      </c>
      <c r="G106" s="1334"/>
      <c r="H106" s="560">
        <v>0</v>
      </c>
      <c r="I106" s="560">
        <v>0</v>
      </c>
      <c r="J106" s="1335"/>
    </row>
    <row r="107" spans="1:10" s="559" customFormat="1" ht="92.25" customHeight="1" x14ac:dyDescent="0.25">
      <c r="A107" s="1315"/>
      <c r="B107" s="1333"/>
      <c r="C107" s="211" t="s">
        <v>16</v>
      </c>
      <c r="D107" s="560">
        <v>0</v>
      </c>
      <c r="E107" s="560">
        <v>0</v>
      </c>
      <c r="F107" s="560">
        <v>0</v>
      </c>
      <c r="G107" s="1334"/>
      <c r="H107" s="560">
        <v>0</v>
      </c>
      <c r="I107" s="560">
        <v>0</v>
      </c>
      <c r="J107" s="1335"/>
    </row>
    <row r="108" spans="1:10" s="559" customFormat="1" ht="92.25" customHeight="1" x14ac:dyDescent="0.25">
      <c r="A108" s="1315"/>
      <c r="B108" s="1333"/>
      <c r="C108" s="211" t="s">
        <v>19</v>
      </c>
      <c r="D108" s="560">
        <v>0</v>
      </c>
      <c r="E108" s="560">
        <v>0</v>
      </c>
      <c r="F108" s="560">
        <v>0</v>
      </c>
      <c r="G108" s="1334"/>
      <c r="H108" s="560">
        <v>0</v>
      </c>
      <c r="I108" s="560">
        <v>0</v>
      </c>
      <c r="J108" s="1335"/>
    </row>
    <row r="109" spans="1:10" ht="18.75" customHeight="1" x14ac:dyDescent="0.25">
      <c r="A109" s="1346" t="s">
        <v>29</v>
      </c>
      <c r="B109" s="1343" t="s">
        <v>978</v>
      </c>
      <c r="C109" s="211" t="s">
        <v>15</v>
      </c>
      <c r="D109" s="607">
        <v>0</v>
      </c>
      <c r="E109" s="607">
        <v>0</v>
      </c>
      <c r="F109" s="607">
        <v>0</v>
      </c>
      <c r="G109" s="1352"/>
      <c r="H109" s="607">
        <v>0</v>
      </c>
      <c r="I109" s="607">
        <v>0</v>
      </c>
      <c r="J109" s="1349" t="s">
        <v>1136</v>
      </c>
    </row>
    <row r="110" spans="1:10" ht="56.25" customHeight="1" x14ac:dyDescent="0.25">
      <c r="A110" s="1347"/>
      <c r="B110" s="1344"/>
      <c r="C110" s="211" t="s">
        <v>197</v>
      </c>
      <c r="D110" s="607">
        <v>0</v>
      </c>
      <c r="E110" s="607">
        <v>0</v>
      </c>
      <c r="F110" s="607">
        <v>0</v>
      </c>
      <c r="G110" s="1353"/>
      <c r="H110" s="607">
        <v>0</v>
      </c>
      <c r="I110" s="607">
        <v>0</v>
      </c>
      <c r="J110" s="1350"/>
    </row>
    <row r="111" spans="1:10" ht="93.75" customHeight="1" x14ac:dyDescent="0.25">
      <c r="A111" s="1347"/>
      <c r="B111" s="1344"/>
      <c r="C111" s="211" t="s">
        <v>16</v>
      </c>
      <c r="D111" s="607">
        <v>0</v>
      </c>
      <c r="E111" s="607">
        <v>0</v>
      </c>
      <c r="F111" s="607">
        <v>0</v>
      </c>
      <c r="G111" s="1353"/>
      <c r="H111" s="607">
        <v>0</v>
      </c>
      <c r="I111" s="607">
        <v>0</v>
      </c>
      <c r="J111" s="1350"/>
    </row>
    <row r="112" spans="1:10" ht="93.75" customHeight="1" x14ac:dyDescent="0.25">
      <c r="A112" s="1348"/>
      <c r="B112" s="1345"/>
      <c r="C112" s="211" t="s">
        <v>19</v>
      </c>
      <c r="D112" s="607">
        <v>0</v>
      </c>
      <c r="E112" s="607">
        <v>0</v>
      </c>
      <c r="F112" s="607">
        <v>0</v>
      </c>
      <c r="G112" s="1354"/>
      <c r="H112" s="607">
        <v>0</v>
      </c>
      <c r="I112" s="607">
        <v>0</v>
      </c>
      <c r="J112" s="1351"/>
    </row>
    <row r="113" spans="1:11" ht="18.75" customHeight="1" x14ac:dyDescent="0.25">
      <c r="A113" s="1315" t="s">
        <v>30</v>
      </c>
      <c r="B113" s="1333" t="s">
        <v>979</v>
      </c>
      <c r="C113" s="211" t="s">
        <v>15</v>
      </c>
      <c r="D113" s="507">
        <v>0</v>
      </c>
      <c r="E113" s="507">
        <v>0</v>
      </c>
      <c r="F113" s="507">
        <v>0</v>
      </c>
      <c r="G113" s="1334"/>
      <c r="H113" s="507">
        <v>0</v>
      </c>
      <c r="I113" s="507">
        <v>0</v>
      </c>
      <c r="J113" s="1335" t="s">
        <v>1136</v>
      </c>
      <c r="K113" s="446" t="s">
        <v>256</v>
      </c>
    </row>
    <row r="114" spans="1:11" ht="56.25" x14ac:dyDescent="0.25">
      <c r="A114" s="1315"/>
      <c r="B114" s="1333"/>
      <c r="C114" s="211" t="s">
        <v>197</v>
      </c>
      <c r="D114" s="507">
        <v>0</v>
      </c>
      <c r="E114" s="507">
        <v>0</v>
      </c>
      <c r="F114" s="507">
        <v>0</v>
      </c>
      <c r="G114" s="1334"/>
      <c r="H114" s="507">
        <v>0</v>
      </c>
      <c r="I114" s="507">
        <v>0</v>
      </c>
      <c r="J114" s="1335"/>
    </row>
    <row r="115" spans="1:11" ht="81" customHeight="1" x14ac:dyDescent="0.25">
      <c r="A115" s="1315"/>
      <c r="B115" s="1333"/>
      <c r="C115" s="211" t="s">
        <v>16</v>
      </c>
      <c r="D115" s="507">
        <v>0</v>
      </c>
      <c r="E115" s="507">
        <v>0</v>
      </c>
      <c r="F115" s="507">
        <v>0</v>
      </c>
      <c r="G115" s="1334"/>
      <c r="H115" s="507">
        <v>0</v>
      </c>
      <c r="I115" s="507">
        <v>0</v>
      </c>
      <c r="J115" s="1335"/>
    </row>
    <row r="116" spans="1:11" ht="93.75" customHeight="1" x14ac:dyDescent="0.25">
      <c r="A116" s="1315"/>
      <c r="B116" s="1333"/>
      <c r="C116" s="211" t="s">
        <v>19</v>
      </c>
      <c r="D116" s="507">
        <v>0</v>
      </c>
      <c r="E116" s="507">
        <v>0</v>
      </c>
      <c r="F116" s="507">
        <v>0</v>
      </c>
      <c r="G116" s="1334"/>
      <c r="H116" s="507">
        <v>0</v>
      </c>
      <c r="I116" s="507">
        <v>0</v>
      </c>
      <c r="J116" s="1335"/>
    </row>
    <row r="117" spans="1:11" ht="26.25" customHeight="1" x14ac:dyDescent="0.25">
      <c r="A117" s="1315" t="s">
        <v>42</v>
      </c>
      <c r="B117" s="1333" t="s">
        <v>980</v>
      </c>
      <c r="C117" s="211" t="s">
        <v>15</v>
      </c>
      <c r="D117" s="507">
        <v>0</v>
      </c>
      <c r="E117" s="507">
        <v>0</v>
      </c>
      <c r="F117" s="507">
        <v>0</v>
      </c>
      <c r="G117" s="1334"/>
      <c r="H117" s="507">
        <v>0</v>
      </c>
      <c r="I117" s="507">
        <v>0</v>
      </c>
      <c r="J117" s="1335" t="s">
        <v>1136</v>
      </c>
    </row>
    <row r="118" spans="1:11" ht="56.25" x14ac:dyDescent="0.25">
      <c r="A118" s="1315"/>
      <c r="B118" s="1333"/>
      <c r="C118" s="211" t="s">
        <v>197</v>
      </c>
      <c r="D118" s="507">
        <v>0</v>
      </c>
      <c r="E118" s="507">
        <v>0</v>
      </c>
      <c r="F118" s="507">
        <v>0</v>
      </c>
      <c r="G118" s="1334"/>
      <c r="H118" s="507">
        <v>0</v>
      </c>
      <c r="I118" s="507">
        <v>0</v>
      </c>
      <c r="J118" s="1335"/>
    </row>
    <row r="119" spans="1:11" ht="75" x14ac:dyDescent="0.25">
      <c r="A119" s="1315"/>
      <c r="B119" s="1333"/>
      <c r="C119" s="211" t="s">
        <v>16</v>
      </c>
      <c r="D119" s="507">
        <v>0</v>
      </c>
      <c r="E119" s="507">
        <v>0</v>
      </c>
      <c r="F119" s="507">
        <v>0</v>
      </c>
      <c r="G119" s="1334"/>
      <c r="H119" s="507">
        <v>0</v>
      </c>
      <c r="I119" s="507">
        <v>0</v>
      </c>
      <c r="J119" s="1335"/>
    </row>
    <row r="120" spans="1:11" ht="93.75" x14ac:dyDescent="0.25">
      <c r="A120" s="1315"/>
      <c r="B120" s="1333"/>
      <c r="C120" s="211" t="s">
        <v>19</v>
      </c>
      <c r="D120" s="507">
        <v>0</v>
      </c>
      <c r="E120" s="507">
        <v>0</v>
      </c>
      <c r="F120" s="507">
        <v>0</v>
      </c>
      <c r="G120" s="1334"/>
      <c r="H120" s="507">
        <v>0</v>
      </c>
      <c r="I120" s="507">
        <v>0</v>
      </c>
      <c r="J120" s="1335"/>
    </row>
    <row r="121" spans="1:11" ht="18.75" customHeight="1" x14ac:dyDescent="0.25">
      <c r="A121" s="1346" t="s">
        <v>44</v>
      </c>
      <c r="B121" s="1343" t="s">
        <v>981</v>
      </c>
      <c r="C121" s="211" t="s">
        <v>15</v>
      </c>
      <c r="D121" s="604">
        <v>0</v>
      </c>
      <c r="E121" s="604">
        <v>0</v>
      </c>
      <c r="F121" s="604">
        <v>0</v>
      </c>
      <c r="G121" s="1352"/>
      <c r="H121" s="604">
        <v>0</v>
      </c>
      <c r="I121" s="604">
        <v>0</v>
      </c>
      <c r="J121" s="1349" t="s">
        <v>1136</v>
      </c>
    </row>
    <row r="122" spans="1:11" ht="56.25" x14ac:dyDescent="0.25">
      <c r="A122" s="1347"/>
      <c r="B122" s="1344"/>
      <c r="C122" s="211" t="s">
        <v>197</v>
      </c>
      <c r="D122" s="604">
        <v>0</v>
      </c>
      <c r="E122" s="604">
        <v>0</v>
      </c>
      <c r="F122" s="604">
        <v>0</v>
      </c>
      <c r="G122" s="1353"/>
      <c r="H122" s="604">
        <v>0</v>
      </c>
      <c r="I122" s="604">
        <v>0</v>
      </c>
      <c r="J122" s="1350"/>
    </row>
    <row r="123" spans="1:11" ht="75" x14ac:dyDescent="0.25">
      <c r="A123" s="1347"/>
      <c r="B123" s="1344"/>
      <c r="C123" s="211" t="s">
        <v>16</v>
      </c>
      <c r="D123" s="604">
        <v>0</v>
      </c>
      <c r="E123" s="604">
        <v>0</v>
      </c>
      <c r="F123" s="604">
        <v>0</v>
      </c>
      <c r="G123" s="1353"/>
      <c r="H123" s="604">
        <v>0</v>
      </c>
      <c r="I123" s="604">
        <v>0</v>
      </c>
      <c r="J123" s="1350"/>
    </row>
    <row r="124" spans="1:11" ht="93.75" x14ac:dyDescent="0.25">
      <c r="A124" s="1348"/>
      <c r="B124" s="1345"/>
      <c r="C124" s="211" t="s">
        <v>19</v>
      </c>
      <c r="D124" s="604">
        <v>0</v>
      </c>
      <c r="E124" s="604">
        <v>0</v>
      </c>
      <c r="F124" s="604">
        <v>0</v>
      </c>
      <c r="G124" s="1354"/>
      <c r="H124" s="604">
        <v>0</v>
      </c>
      <c r="I124" s="604">
        <v>0</v>
      </c>
      <c r="J124" s="1351"/>
    </row>
    <row r="125" spans="1:11" ht="23.25" customHeight="1" x14ac:dyDescent="0.25">
      <c r="A125" s="1336"/>
      <c r="B125" s="1324" t="s">
        <v>524</v>
      </c>
      <c r="C125" s="109" t="s">
        <v>15</v>
      </c>
      <c r="D125" s="506">
        <v>0</v>
      </c>
      <c r="E125" s="506">
        <v>0</v>
      </c>
      <c r="F125" s="506">
        <v>0</v>
      </c>
      <c r="G125" s="1327"/>
      <c r="H125" s="506">
        <v>0</v>
      </c>
      <c r="I125" s="506">
        <v>0</v>
      </c>
      <c r="J125" s="1339"/>
    </row>
    <row r="126" spans="1:11" ht="76.5" customHeight="1" x14ac:dyDescent="0.25">
      <c r="A126" s="1337"/>
      <c r="B126" s="1325"/>
      <c r="C126" s="109" t="s">
        <v>197</v>
      </c>
      <c r="D126" s="506">
        <v>0</v>
      </c>
      <c r="E126" s="506">
        <v>0</v>
      </c>
      <c r="F126" s="506">
        <v>0</v>
      </c>
      <c r="G126" s="1328"/>
      <c r="H126" s="506">
        <v>0</v>
      </c>
      <c r="I126" s="506">
        <v>0</v>
      </c>
      <c r="J126" s="1340"/>
    </row>
    <row r="127" spans="1:11" ht="75" x14ac:dyDescent="0.25">
      <c r="A127" s="1337"/>
      <c r="B127" s="1325"/>
      <c r="C127" s="109" t="s">
        <v>16</v>
      </c>
      <c r="D127" s="506">
        <v>0</v>
      </c>
      <c r="E127" s="506">
        <v>0</v>
      </c>
      <c r="F127" s="506">
        <v>0</v>
      </c>
      <c r="G127" s="1328"/>
      <c r="H127" s="506">
        <v>0</v>
      </c>
      <c r="I127" s="506">
        <v>0</v>
      </c>
      <c r="J127" s="1340"/>
    </row>
    <row r="128" spans="1:11" ht="100.5" customHeight="1" x14ac:dyDescent="0.25">
      <c r="A128" s="1338"/>
      <c r="B128" s="1326"/>
      <c r="C128" s="109" t="s">
        <v>19</v>
      </c>
      <c r="D128" s="506">
        <v>0</v>
      </c>
      <c r="E128" s="506">
        <v>0</v>
      </c>
      <c r="F128" s="506">
        <v>0</v>
      </c>
      <c r="G128" s="1329"/>
      <c r="H128" s="506">
        <v>0</v>
      </c>
      <c r="I128" s="506">
        <v>0</v>
      </c>
      <c r="J128" s="1341"/>
    </row>
    <row r="129" spans="1:10" ht="23.25" customHeight="1" x14ac:dyDescent="0.25">
      <c r="A129" s="505"/>
      <c r="B129" s="1342" t="s">
        <v>543</v>
      </c>
      <c r="C129" s="1342"/>
      <c r="D129" s="1342"/>
      <c r="E129" s="1342"/>
      <c r="F129" s="1342"/>
      <c r="G129" s="1342"/>
      <c r="H129" s="1342"/>
      <c r="I129" s="1342"/>
      <c r="J129" s="1342"/>
    </row>
    <row r="130" spans="1:10" s="37" customFormat="1" ht="93" hidden="1" customHeight="1" x14ac:dyDescent="0.3">
      <c r="A130" s="509" t="s">
        <v>9</v>
      </c>
      <c r="B130" s="910" t="s">
        <v>211</v>
      </c>
      <c r="C130" s="510" t="s">
        <v>19</v>
      </c>
      <c r="D130" s="209">
        <v>0</v>
      </c>
      <c r="E130" s="209">
        <f>E131</f>
        <v>0</v>
      </c>
      <c r="F130" s="209">
        <v>0</v>
      </c>
      <c r="G130" s="1026"/>
      <c r="H130" s="209">
        <f>E130</f>
        <v>0</v>
      </c>
      <c r="I130" s="210">
        <v>0</v>
      </c>
      <c r="J130" s="900"/>
    </row>
    <row r="131" spans="1:10" ht="112.5" hidden="1" x14ac:dyDescent="0.25">
      <c r="A131" s="512" t="s">
        <v>21</v>
      </c>
      <c r="B131" s="905" t="s">
        <v>212</v>
      </c>
      <c r="C131" s="194" t="s">
        <v>19</v>
      </c>
      <c r="D131" s="196">
        <v>0</v>
      </c>
      <c r="E131" s="528">
        <v>0</v>
      </c>
      <c r="F131" s="528">
        <v>0</v>
      </c>
      <c r="G131" s="949"/>
      <c r="H131" s="196">
        <f t="shared" ref="H131:I135" si="20">E131</f>
        <v>0</v>
      </c>
      <c r="I131" s="195">
        <f t="shared" si="20"/>
        <v>0</v>
      </c>
      <c r="J131" s="900"/>
    </row>
    <row r="132" spans="1:10" ht="98.25" customHeight="1" x14ac:dyDescent="0.25">
      <c r="A132" s="509" t="s">
        <v>9</v>
      </c>
      <c r="B132" s="910" t="s">
        <v>982</v>
      </c>
      <c r="C132" s="510" t="s">
        <v>19</v>
      </c>
      <c r="D132" s="506">
        <v>0</v>
      </c>
      <c r="E132" s="506">
        <v>0</v>
      </c>
      <c r="F132" s="506">
        <v>0</v>
      </c>
      <c r="G132" s="1023"/>
      <c r="H132" s="506">
        <v>0</v>
      </c>
      <c r="I132" s="506">
        <v>0</v>
      </c>
      <c r="J132" s="900"/>
    </row>
    <row r="133" spans="1:10" ht="96.75" customHeight="1" x14ac:dyDescent="0.25">
      <c r="A133" s="512" t="s">
        <v>21</v>
      </c>
      <c r="B133" s="905" t="s">
        <v>983</v>
      </c>
      <c r="C133" s="194" t="s">
        <v>19</v>
      </c>
      <c r="D133" s="507">
        <v>0</v>
      </c>
      <c r="E133" s="507">
        <v>0</v>
      </c>
      <c r="F133" s="507">
        <v>0</v>
      </c>
      <c r="G133" s="1030"/>
      <c r="H133" s="507">
        <v>0</v>
      </c>
      <c r="I133" s="507">
        <v>0</v>
      </c>
      <c r="J133" s="900" t="s">
        <v>530</v>
      </c>
    </row>
    <row r="134" spans="1:10" ht="139.5" customHeight="1" x14ac:dyDescent="0.25">
      <c r="A134" s="509" t="s">
        <v>12</v>
      </c>
      <c r="B134" s="910" t="s">
        <v>984</v>
      </c>
      <c r="C134" s="515" t="s">
        <v>16</v>
      </c>
      <c r="D134" s="506">
        <f>D135</f>
        <v>4361</v>
      </c>
      <c r="E134" s="506">
        <f>E135</f>
        <v>3119.3</v>
      </c>
      <c r="F134" s="506">
        <f t="shared" ref="F134:F135" si="21">E134/D134*100</f>
        <v>71.527172666819538</v>
      </c>
      <c r="G134" s="1023"/>
      <c r="H134" s="506">
        <f t="shared" si="20"/>
        <v>3119.3</v>
      </c>
      <c r="I134" s="506">
        <f t="shared" si="20"/>
        <v>71.527172666819538</v>
      </c>
      <c r="J134" s="904"/>
    </row>
    <row r="135" spans="1:10" ht="155.25" customHeight="1" x14ac:dyDescent="0.25">
      <c r="A135" s="512" t="s">
        <v>13</v>
      </c>
      <c r="B135" s="905" t="s">
        <v>985</v>
      </c>
      <c r="C135" s="514" t="s">
        <v>16</v>
      </c>
      <c r="D135" s="507">
        <v>4361</v>
      </c>
      <c r="E135" s="459">
        <v>3119.3</v>
      </c>
      <c r="F135" s="507">
        <f t="shared" si="21"/>
        <v>71.527172666819538</v>
      </c>
      <c r="G135" s="927" t="s">
        <v>986</v>
      </c>
      <c r="H135" s="459">
        <f t="shared" si="20"/>
        <v>3119.3</v>
      </c>
      <c r="I135" s="507">
        <f t="shared" si="20"/>
        <v>71.527172666819538</v>
      </c>
      <c r="J135" s="900"/>
    </row>
    <row r="136" spans="1:10" ht="78" customHeight="1" x14ac:dyDescent="0.25">
      <c r="A136" s="504"/>
      <c r="B136" s="1018" t="s">
        <v>213</v>
      </c>
      <c r="C136" s="515" t="s">
        <v>16</v>
      </c>
      <c r="D136" s="506">
        <f>D134</f>
        <v>4361</v>
      </c>
      <c r="E136" s="506">
        <f>E134</f>
        <v>3119.3</v>
      </c>
      <c r="F136" s="506">
        <f>E136*100/D136</f>
        <v>71.527172666819538</v>
      </c>
      <c r="G136" s="1023"/>
      <c r="H136" s="506">
        <f>E136</f>
        <v>3119.3</v>
      </c>
      <c r="I136" s="506">
        <f>H136*100/D136</f>
        <v>71.527172666819538</v>
      </c>
      <c r="J136" s="952"/>
    </row>
    <row r="137" spans="1:10" ht="18.75" x14ac:dyDescent="0.25">
      <c r="A137" s="1317" t="s">
        <v>28</v>
      </c>
      <c r="B137" s="1317"/>
      <c r="C137" s="1317"/>
      <c r="D137" s="1317"/>
      <c r="E137" s="1317"/>
      <c r="F137" s="1317"/>
      <c r="G137" s="1317"/>
      <c r="H137" s="1317"/>
      <c r="I137" s="1317"/>
      <c r="J137" s="1317"/>
    </row>
    <row r="138" spans="1:10" ht="93" customHeight="1" x14ac:dyDescent="0.25">
      <c r="A138" s="509" t="s">
        <v>9</v>
      </c>
      <c r="B138" s="934" t="s">
        <v>987</v>
      </c>
      <c r="C138" s="109" t="s">
        <v>19</v>
      </c>
      <c r="D138" s="506">
        <f t="shared" ref="D138:F139" si="22">D139</f>
        <v>65</v>
      </c>
      <c r="E138" s="506">
        <f t="shared" si="22"/>
        <v>0</v>
      </c>
      <c r="F138" s="506">
        <f t="shared" si="22"/>
        <v>0</v>
      </c>
      <c r="G138" s="1023"/>
      <c r="H138" s="506">
        <f t="shared" ref="H138:I141" si="23">E138</f>
        <v>0</v>
      </c>
      <c r="I138" s="506">
        <f t="shared" si="23"/>
        <v>0</v>
      </c>
      <c r="J138" s="205"/>
    </row>
    <row r="139" spans="1:10" ht="93.75" x14ac:dyDescent="0.25">
      <c r="A139" s="512" t="s">
        <v>21</v>
      </c>
      <c r="B139" s="907" t="s">
        <v>988</v>
      </c>
      <c r="C139" s="211" t="s">
        <v>19</v>
      </c>
      <c r="D139" s="507">
        <f t="shared" si="22"/>
        <v>65</v>
      </c>
      <c r="E139" s="507">
        <f t="shared" si="22"/>
        <v>0</v>
      </c>
      <c r="F139" s="507">
        <f t="shared" si="22"/>
        <v>0</v>
      </c>
      <c r="G139" s="907" t="s">
        <v>531</v>
      </c>
      <c r="H139" s="507">
        <f t="shared" si="23"/>
        <v>0</v>
      </c>
      <c r="I139" s="507">
        <f t="shared" si="23"/>
        <v>0</v>
      </c>
      <c r="J139" s="907"/>
    </row>
    <row r="140" spans="1:10" ht="96" customHeight="1" x14ac:dyDescent="0.25">
      <c r="A140" s="512" t="s">
        <v>192</v>
      </c>
      <c r="B140" s="900" t="s">
        <v>847</v>
      </c>
      <c r="C140" s="514" t="s">
        <v>19</v>
      </c>
      <c r="D140" s="507">
        <v>65</v>
      </c>
      <c r="E140" s="459">
        <v>0</v>
      </c>
      <c r="F140" s="507">
        <f>E140/D140*100</f>
        <v>0</v>
      </c>
      <c r="G140" s="900"/>
      <c r="H140" s="459">
        <f t="shared" si="23"/>
        <v>0</v>
      </c>
      <c r="I140" s="507">
        <f t="shared" si="23"/>
        <v>0</v>
      </c>
      <c r="J140" s="900" t="s">
        <v>1985</v>
      </c>
    </row>
    <row r="141" spans="1:10" ht="93.75" x14ac:dyDescent="0.25">
      <c r="A141" s="505"/>
      <c r="B141" s="205" t="s">
        <v>58</v>
      </c>
      <c r="C141" s="204" t="s">
        <v>19</v>
      </c>
      <c r="D141" s="506">
        <f>D138</f>
        <v>65</v>
      </c>
      <c r="E141" s="506">
        <f>E138</f>
        <v>0</v>
      </c>
      <c r="F141" s="506">
        <f>E141*100/D141</f>
        <v>0</v>
      </c>
      <c r="G141" s="1023"/>
      <c r="H141" s="506">
        <f t="shared" si="23"/>
        <v>0</v>
      </c>
      <c r="I141" s="506">
        <f t="shared" si="23"/>
        <v>0</v>
      </c>
      <c r="J141" s="1034"/>
    </row>
    <row r="142" spans="1:10" ht="18" customHeight="1" x14ac:dyDescent="0.25">
      <c r="A142" s="1317" t="s">
        <v>989</v>
      </c>
      <c r="B142" s="1317"/>
      <c r="C142" s="1317"/>
      <c r="D142" s="1317"/>
      <c r="E142" s="1317"/>
      <c r="F142" s="1317"/>
      <c r="G142" s="1317"/>
      <c r="H142" s="1317"/>
      <c r="I142" s="1317"/>
      <c r="J142" s="1317"/>
    </row>
    <row r="143" spans="1:10" ht="102" customHeight="1" x14ac:dyDescent="0.25">
      <c r="A143" s="509" t="s">
        <v>9</v>
      </c>
      <c r="B143" s="934" t="s">
        <v>990</v>
      </c>
      <c r="C143" s="109" t="s">
        <v>19</v>
      </c>
      <c r="D143" s="506">
        <f>D144+D146</f>
        <v>39752.04</v>
      </c>
      <c r="E143" s="506">
        <f>E144+E146</f>
        <v>30790.880000000001</v>
      </c>
      <c r="F143" s="506">
        <f t="shared" ref="D143:F146" si="24">F144</f>
        <v>98.523942963299987</v>
      </c>
      <c r="G143" s="1023"/>
      <c r="H143" s="506">
        <f t="shared" ref="H143:I149" si="25">E143</f>
        <v>30790.880000000001</v>
      </c>
      <c r="I143" s="506">
        <f t="shared" si="25"/>
        <v>98.523942963299987</v>
      </c>
      <c r="J143" s="205"/>
    </row>
    <row r="144" spans="1:10" ht="100.5" customHeight="1" x14ac:dyDescent="0.25">
      <c r="A144" s="512" t="s">
        <v>21</v>
      </c>
      <c r="B144" s="907" t="s">
        <v>991</v>
      </c>
      <c r="C144" s="211" t="s">
        <v>19</v>
      </c>
      <c r="D144" s="507">
        <f t="shared" si="24"/>
        <v>24352.04</v>
      </c>
      <c r="E144" s="507">
        <f t="shared" si="24"/>
        <v>23992.59</v>
      </c>
      <c r="F144" s="507">
        <f t="shared" si="24"/>
        <v>98.523942963299987</v>
      </c>
      <c r="G144" s="907" t="s">
        <v>992</v>
      </c>
      <c r="H144" s="507">
        <f t="shared" si="25"/>
        <v>23992.59</v>
      </c>
      <c r="I144" s="507">
        <f t="shared" si="25"/>
        <v>98.523942963299987</v>
      </c>
      <c r="J144" s="907"/>
    </row>
    <row r="145" spans="1:10" ht="95.25" customHeight="1" x14ac:dyDescent="0.25">
      <c r="A145" s="512" t="s">
        <v>192</v>
      </c>
      <c r="B145" s="900" t="s">
        <v>993</v>
      </c>
      <c r="C145" s="211" t="s">
        <v>19</v>
      </c>
      <c r="D145" s="507">
        <v>24352.04</v>
      </c>
      <c r="E145" s="459">
        <v>23992.59</v>
      </c>
      <c r="F145" s="507">
        <f>E145/D145*100</f>
        <v>98.523942963299987</v>
      </c>
      <c r="G145" s="900" t="s">
        <v>994</v>
      </c>
      <c r="H145" s="459">
        <f t="shared" si="25"/>
        <v>23992.59</v>
      </c>
      <c r="I145" s="507">
        <f t="shared" si="25"/>
        <v>98.523942963299987</v>
      </c>
      <c r="J145" s="900"/>
    </row>
    <row r="146" spans="1:10" ht="93" customHeight="1" x14ac:dyDescent="0.25">
      <c r="A146" s="512" t="s">
        <v>29</v>
      </c>
      <c r="B146" s="907" t="s">
        <v>995</v>
      </c>
      <c r="C146" s="211" t="s">
        <v>19</v>
      </c>
      <c r="D146" s="507">
        <f>D147+D148</f>
        <v>15400</v>
      </c>
      <c r="E146" s="507">
        <f>E147+E148</f>
        <v>6798.29</v>
      </c>
      <c r="F146" s="507">
        <f t="shared" si="24"/>
        <v>77.491124999999997</v>
      </c>
      <c r="G146" s="907" t="s">
        <v>992</v>
      </c>
      <c r="H146" s="507">
        <f t="shared" si="25"/>
        <v>6798.29</v>
      </c>
      <c r="I146" s="507">
        <f t="shared" si="25"/>
        <v>77.491124999999997</v>
      </c>
      <c r="J146" s="907"/>
    </row>
    <row r="147" spans="1:10" ht="237.75" customHeight="1" x14ac:dyDescent="0.25">
      <c r="A147" s="512" t="s">
        <v>195</v>
      </c>
      <c r="B147" s="900" t="s">
        <v>996</v>
      </c>
      <c r="C147" s="211" t="s">
        <v>19</v>
      </c>
      <c r="D147" s="507">
        <v>8000</v>
      </c>
      <c r="E147" s="459">
        <v>6199.29</v>
      </c>
      <c r="F147" s="507">
        <f>E147/D147*100</f>
        <v>77.491124999999997</v>
      </c>
      <c r="G147" s="900" t="s">
        <v>1641</v>
      </c>
      <c r="H147" s="459">
        <f t="shared" si="25"/>
        <v>6199.29</v>
      </c>
      <c r="I147" s="507">
        <f t="shared" si="25"/>
        <v>77.491124999999997</v>
      </c>
      <c r="J147" s="900"/>
    </row>
    <row r="148" spans="1:10" ht="185.25" customHeight="1" x14ac:dyDescent="0.25">
      <c r="A148" s="512" t="s">
        <v>196</v>
      </c>
      <c r="B148" s="900" t="s">
        <v>1137</v>
      </c>
      <c r="C148" s="211" t="s">
        <v>19</v>
      </c>
      <c r="D148" s="507">
        <v>7400</v>
      </c>
      <c r="E148" s="459">
        <v>599</v>
      </c>
      <c r="F148" s="507">
        <f>E148/D148*100</f>
        <v>8.0945945945945947</v>
      </c>
      <c r="G148" s="900" t="s">
        <v>1642</v>
      </c>
      <c r="H148" s="459">
        <f t="shared" si="25"/>
        <v>599</v>
      </c>
      <c r="I148" s="507">
        <f t="shared" si="25"/>
        <v>8.0945945945945947</v>
      </c>
      <c r="J148" s="900" t="s">
        <v>1686</v>
      </c>
    </row>
    <row r="149" spans="1:10" ht="95.25" customHeight="1" x14ac:dyDescent="0.25">
      <c r="A149" s="505"/>
      <c r="B149" s="205" t="s">
        <v>317</v>
      </c>
      <c r="C149" s="204" t="s">
        <v>19</v>
      </c>
      <c r="D149" s="506">
        <f>D143</f>
        <v>39752.04</v>
      </c>
      <c r="E149" s="506">
        <f>E143</f>
        <v>30790.880000000001</v>
      </c>
      <c r="F149" s="506">
        <f>E149*100/D149</f>
        <v>77.457358163254014</v>
      </c>
      <c r="G149" s="1023"/>
      <c r="H149" s="506">
        <f t="shared" si="25"/>
        <v>30790.880000000001</v>
      </c>
      <c r="I149" s="506">
        <f t="shared" si="25"/>
        <v>77.457358163254014</v>
      </c>
      <c r="J149" s="1034"/>
    </row>
    <row r="150" spans="1:10" ht="19.5" customHeight="1" x14ac:dyDescent="0.25">
      <c r="A150" s="1321"/>
      <c r="B150" s="1324" t="s">
        <v>54</v>
      </c>
      <c r="C150" s="109" t="s">
        <v>83</v>
      </c>
      <c r="D150" s="506">
        <f>D151+D153+D152</f>
        <v>575841.07000000007</v>
      </c>
      <c r="E150" s="506">
        <f>E151+E153+E152</f>
        <v>433689.7900000001</v>
      </c>
      <c r="F150" s="506">
        <f>E150/D150*100</f>
        <v>75.314147009347565</v>
      </c>
      <c r="G150" s="1327"/>
      <c r="H150" s="506">
        <f>H151+H153+H152</f>
        <v>433689.7900000001</v>
      </c>
      <c r="I150" s="506">
        <f>F150</f>
        <v>75.314147009347565</v>
      </c>
      <c r="J150" s="1330"/>
    </row>
    <row r="151" spans="1:10" ht="63" customHeight="1" x14ac:dyDescent="0.25">
      <c r="A151" s="1322"/>
      <c r="B151" s="1325"/>
      <c r="C151" s="109" t="s">
        <v>197</v>
      </c>
      <c r="D151" s="506">
        <f>D97+D36</f>
        <v>2314.8900000000003</v>
      </c>
      <c r="E151" s="506">
        <f>E97+E36</f>
        <v>1876.0300000000002</v>
      </c>
      <c r="F151" s="506">
        <f>E151*100/D151</f>
        <v>81.041863760265073</v>
      </c>
      <c r="G151" s="1328"/>
      <c r="H151" s="506">
        <f>E151</f>
        <v>1876.0300000000002</v>
      </c>
      <c r="I151" s="506">
        <f>F151</f>
        <v>81.041863760265073</v>
      </c>
      <c r="J151" s="1331"/>
    </row>
    <row r="152" spans="1:10" ht="77.25" customHeight="1" x14ac:dyDescent="0.25">
      <c r="A152" s="1322"/>
      <c r="B152" s="1325"/>
      <c r="C152" s="212" t="s">
        <v>16</v>
      </c>
      <c r="D152" s="506">
        <f>D136+D98+D37</f>
        <v>6179.8499999999995</v>
      </c>
      <c r="E152" s="506">
        <f>E136+E98+E37</f>
        <v>4593.3200000000006</v>
      </c>
      <c r="F152" s="506">
        <f>E152/D152*100</f>
        <v>74.327370405430571</v>
      </c>
      <c r="G152" s="1328"/>
      <c r="H152" s="461">
        <f>E152</f>
        <v>4593.3200000000006</v>
      </c>
      <c r="I152" s="506">
        <f>H152/D152*100</f>
        <v>74.327370405430571</v>
      </c>
      <c r="J152" s="1331"/>
    </row>
    <row r="153" spans="1:10" ht="99.75" customHeight="1" x14ac:dyDescent="0.25">
      <c r="A153" s="1323"/>
      <c r="B153" s="1326"/>
      <c r="C153" s="109" t="s">
        <v>19</v>
      </c>
      <c r="D153" s="506">
        <f>D19+D38+D99+D141+D149</f>
        <v>567346.33000000007</v>
      </c>
      <c r="E153" s="506">
        <f>E19+E38+E99+E141+E149</f>
        <v>427220.44000000006</v>
      </c>
      <c r="F153" s="506">
        <f>E153*100/D153</f>
        <v>75.301525260593479</v>
      </c>
      <c r="G153" s="1329"/>
      <c r="H153" s="506">
        <f>H141+H99+H38+H19+H149</f>
        <v>427220.44000000006</v>
      </c>
      <c r="I153" s="506">
        <f>F153</f>
        <v>75.301525260593479</v>
      </c>
      <c r="J153" s="1332"/>
    </row>
    <row r="154" spans="1:10" ht="18.75" x14ac:dyDescent="0.3">
      <c r="A154" s="544"/>
      <c r="B154" s="545"/>
      <c r="C154" s="545"/>
      <c r="D154" s="546"/>
      <c r="E154" s="546"/>
      <c r="F154" s="547"/>
      <c r="G154" s="1031"/>
      <c r="H154" s="546"/>
      <c r="I154" s="546"/>
      <c r="J154" s="1035"/>
    </row>
  </sheetData>
  <mergeCells count="90">
    <mergeCell ref="B94:B95"/>
    <mergeCell ref="A94:A95"/>
    <mergeCell ref="G94:G95"/>
    <mergeCell ref="J94:J95"/>
    <mergeCell ref="B92:B93"/>
    <mergeCell ref="A92:A93"/>
    <mergeCell ref="G92:G93"/>
    <mergeCell ref="J92:J93"/>
    <mergeCell ref="B39:J39"/>
    <mergeCell ref="A44:A47"/>
    <mergeCell ref="B44:B47"/>
    <mergeCell ref="G44:G46"/>
    <mergeCell ref="B88:B91"/>
    <mergeCell ref="A88:A91"/>
    <mergeCell ref="G88:G91"/>
    <mergeCell ref="J88:J91"/>
    <mergeCell ref="J44:J46"/>
    <mergeCell ref="A40:A43"/>
    <mergeCell ref="B40:B43"/>
    <mergeCell ref="G40:G43"/>
    <mergeCell ref="J40:J43"/>
    <mergeCell ref="A48:A51"/>
    <mergeCell ref="B48:B51"/>
    <mergeCell ref="G48:G51"/>
    <mergeCell ref="A29:A32"/>
    <mergeCell ref="B29:B32"/>
    <mergeCell ref="G29:G32"/>
    <mergeCell ref="J29:J32"/>
    <mergeCell ref="A35:A38"/>
    <mergeCell ref="B35:B38"/>
    <mergeCell ref="G35:G38"/>
    <mergeCell ref="J35:J38"/>
    <mergeCell ref="A8:J8"/>
    <mergeCell ref="A1:J1"/>
    <mergeCell ref="A2:J2"/>
    <mergeCell ref="A3:J3"/>
    <mergeCell ref="A4:J4"/>
    <mergeCell ref="A5:J5"/>
    <mergeCell ref="B20:J20"/>
    <mergeCell ref="A21:A24"/>
    <mergeCell ref="B21:B24"/>
    <mergeCell ref="G21:G24"/>
    <mergeCell ref="J21:J24"/>
    <mergeCell ref="J48:J51"/>
    <mergeCell ref="B52:B54"/>
    <mergeCell ref="A52:A54"/>
    <mergeCell ref="G52:G54"/>
    <mergeCell ref="J52:J54"/>
    <mergeCell ref="A100:J100"/>
    <mergeCell ref="A101:A104"/>
    <mergeCell ref="B101:B104"/>
    <mergeCell ref="G101:G104"/>
    <mergeCell ref="J101:J104"/>
    <mergeCell ref="A96:A99"/>
    <mergeCell ref="B96:B99"/>
    <mergeCell ref="G96:G97"/>
    <mergeCell ref="J96:J97"/>
    <mergeCell ref="G98:G99"/>
    <mergeCell ref="J98:J99"/>
    <mergeCell ref="A113:A116"/>
    <mergeCell ref="B113:B116"/>
    <mergeCell ref="G113:G116"/>
    <mergeCell ref="J113:J116"/>
    <mergeCell ref="G105:G108"/>
    <mergeCell ref="J105:J108"/>
    <mergeCell ref="B105:B108"/>
    <mergeCell ref="A105:A108"/>
    <mergeCell ref="A109:A112"/>
    <mergeCell ref="B109:B112"/>
    <mergeCell ref="J109:J112"/>
    <mergeCell ref="G109:G112"/>
    <mergeCell ref="A117:A120"/>
    <mergeCell ref="B117:B120"/>
    <mergeCell ref="G117:G120"/>
    <mergeCell ref="J117:J120"/>
    <mergeCell ref="A137:J137"/>
    <mergeCell ref="A125:A128"/>
    <mergeCell ref="B125:B128"/>
    <mergeCell ref="G125:G128"/>
    <mergeCell ref="J125:J128"/>
    <mergeCell ref="B129:J129"/>
    <mergeCell ref="B121:B124"/>
    <mergeCell ref="A121:A124"/>
    <mergeCell ref="J121:J124"/>
    <mergeCell ref="G121:G124"/>
    <mergeCell ref="A142:J142"/>
    <mergeCell ref="A150:A153"/>
    <mergeCell ref="B150:B153"/>
    <mergeCell ref="G150:G153"/>
    <mergeCell ref="J150:J153"/>
  </mergeCells>
  <pageMargins left="0.78740157480314965" right="0.39370078740157483" top="0.78740157480314965" bottom="0.78740157480314965" header="0.51181102362204722" footer="0.39370078740157483"/>
  <pageSetup paperSize="9" scale="62" firstPageNumber="16" orientation="landscape" useFirstPageNumber="1" r:id="rId1"/>
  <headerFooter alignWithMargins="0">
    <oddFooter>&amp;R&amp;"Times New Roman,обычный"&amp;14&amp;P</oddFooter>
  </headerFooter>
  <rowBreaks count="1" manualBreakCount="1">
    <brk id="43" max="16383"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M134"/>
  <sheetViews>
    <sheetView view="pageBreakPreview" topLeftCell="A105" zoomScale="60" zoomScaleNormal="60" zoomScalePageLayoutView="60" workbookViewId="0">
      <selection activeCell="A112" sqref="A112:J112"/>
    </sheetView>
  </sheetViews>
  <sheetFormatPr defaultColWidth="27.7109375" defaultRowHeight="18.75" x14ac:dyDescent="0.3"/>
  <cols>
    <col min="1" max="1" width="8.7109375" style="39" customWidth="1"/>
    <col min="2" max="2" width="45.7109375" style="1054" customWidth="1"/>
    <col min="3" max="3" width="15.7109375" style="39" customWidth="1"/>
    <col min="4" max="5" width="17.7109375" style="39" customWidth="1"/>
    <col min="6" max="6" width="12.7109375" style="39" customWidth="1"/>
    <col min="7" max="7" width="35.7109375" style="1049" customWidth="1"/>
    <col min="8" max="8" width="17.7109375" style="39" customWidth="1"/>
    <col min="9" max="9" width="12.7109375" style="39" customWidth="1"/>
    <col min="10" max="10" width="30.7109375" style="1049" customWidth="1"/>
    <col min="11" max="176" width="8.7109375" style="39" customWidth="1"/>
    <col min="177" max="177" width="10.42578125" style="39" customWidth="1"/>
    <col min="178" max="178" width="80.42578125" style="39" customWidth="1"/>
    <col min="179" max="179" width="19.5703125" style="39" customWidth="1"/>
    <col min="180" max="256" width="27.7109375" style="39"/>
    <col min="257" max="257" width="8.7109375" style="39" customWidth="1"/>
    <col min="258" max="258" width="45.7109375" style="39" customWidth="1"/>
    <col min="259" max="259" width="15.7109375" style="39" customWidth="1"/>
    <col min="260" max="261" width="17.7109375" style="39" customWidth="1"/>
    <col min="262" max="262" width="15.28515625" style="39" customWidth="1"/>
    <col min="263" max="263" width="35.7109375" style="39" customWidth="1"/>
    <col min="264" max="264" width="17.7109375" style="39" customWidth="1"/>
    <col min="265" max="265" width="15.28515625" style="39" customWidth="1"/>
    <col min="266" max="266" width="30.7109375" style="39" customWidth="1"/>
    <col min="267" max="432" width="8.7109375" style="39" customWidth="1"/>
    <col min="433" max="433" width="10.42578125" style="39" customWidth="1"/>
    <col min="434" max="434" width="80.42578125" style="39" customWidth="1"/>
    <col min="435" max="435" width="19.5703125" style="39" customWidth="1"/>
    <col min="436" max="512" width="27.7109375" style="39"/>
    <col min="513" max="513" width="8.7109375" style="39" customWidth="1"/>
    <col min="514" max="514" width="45.7109375" style="39" customWidth="1"/>
    <col min="515" max="515" width="15.7109375" style="39" customWidth="1"/>
    <col min="516" max="517" width="17.7109375" style="39" customWidth="1"/>
    <col min="518" max="518" width="15.28515625" style="39" customWidth="1"/>
    <col min="519" max="519" width="35.7109375" style="39" customWidth="1"/>
    <col min="520" max="520" width="17.7109375" style="39" customWidth="1"/>
    <col min="521" max="521" width="15.28515625" style="39" customWidth="1"/>
    <col min="522" max="522" width="30.7109375" style="39" customWidth="1"/>
    <col min="523" max="688" width="8.7109375" style="39" customWidth="1"/>
    <col min="689" max="689" width="10.42578125" style="39" customWidth="1"/>
    <col min="690" max="690" width="80.42578125" style="39" customWidth="1"/>
    <col min="691" max="691" width="19.5703125" style="39" customWidth="1"/>
    <col min="692" max="768" width="27.7109375" style="39"/>
    <col min="769" max="769" width="8.7109375" style="39" customWidth="1"/>
    <col min="770" max="770" width="45.7109375" style="39" customWidth="1"/>
    <col min="771" max="771" width="15.7109375" style="39" customWidth="1"/>
    <col min="772" max="773" width="17.7109375" style="39" customWidth="1"/>
    <col min="774" max="774" width="15.28515625" style="39" customWidth="1"/>
    <col min="775" max="775" width="35.7109375" style="39" customWidth="1"/>
    <col min="776" max="776" width="17.7109375" style="39" customWidth="1"/>
    <col min="777" max="777" width="15.28515625" style="39" customWidth="1"/>
    <col min="778" max="778" width="30.7109375" style="39" customWidth="1"/>
    <col min="779" max="944" width="8.7109375" style="39" customWidth="1"/>
    <col min="945" max="945" width="10.42578125" style="39" customWidth="1"/>
    <col min="946" max="946" width="80.42578125" style="39" customWidth="1"/>
    <col min="947" max="947" width="19.5703125" style="39" customWidth="1"/>
    <col min="948" max="1024" width="27.7109375" style="39"/>
    <col min="1025" max="1025" width="8.7109375" style="39" customWidth="1"/>
    <col min="1026" max="1026" width="45.7109375" style="39" customWidth="1"/>
    <col min="1027" max="1027" width="15.7109375" style="39" customWidth="1"/>
    <col min="1028" max="1029" width="17.7109375" style="39" customWidth="1"/>
    <col min="1030" max="1030" width="15.28515625" style="39" customWidth="1"/>
    <col min="1031" max="1031" width="35.7109375" style="39" customWidth="1"/>
    <col min="1032" max="1032" width="17.7109375" style="39" customWidth="1"/>
    <col min="1033" max="1033" width="15.28515625" style="39" customWidth="1"/>
    <col min="1034" max="1034" width="30.7109375" style="39" customWidth="1"/>
    <col min="1035" max="1200" width="8.7109375" style="39" customWidth="1"/>
    <col min="1201" max="1201" width="10.42578125" style="39" customWidth="1"/>
    <col min="1202" max="1202" width="80.42578125" style="39" customWidth="1"/>
    <col min="1203" max="1203" width="19.5703125" style="39" customWidth="1"/>
    <col min="1204" max="1280" width="27.7109375" style="39"/>
    <col min="1281" max="1281" width="8.7109375" style="39" customWidth="1"/>
    <col min="1282" max="1282" width="45.7109375" style="39" customWidth="1"/>
    <col min="1283" max="1283" width="15.7109375" style="39" customWidth="1"/>
    <col min="1284" max="1285" width="17.7109375" style="39" customWidth="1"/>
    <col min="1286" max="1286" width="15.28515625" style="39" customWidth="1"/>
    <col min="1287" max="1287" width="35.7109375" style="39" customWidth="1"/>
    <col min="1288" max="1288" width="17.7109375" style="39" customWidth="1"/>
    <col min="1289" max="1289" width="15.28515625" style="39" customWidth="1"/>
    <col min="1290" max="1290" width="30.7109375" style="39" customWidth="1"/>
    <col min="1291" max="1456" width="8.7109375" style="39" customWidth="1"/>
    <col min="1457" max="1457" width="10.42578125" style="39" customWidth="1"/>
    <col min="1458" max="1458" width="80.42578125" style="39" customWidth="1"/>
    <col min="1459" max="1459" width="19.5703125" style="39" customWidth="1"/>
    <col min="1460" max="1536" width="27.7109375" style="39"/>
    <col min="1537" max="1537" width="8.7109375" style="39" customWidth="1"/>
    <col min="1538" max="1538" width="45.7109375" style="39" customWidth="1"/>
    <col min="1539" max="1539" width="15.7109375" style="39" customWidth="1"/>
    <col min="1540" max="1541" width="17.7109375" style="39" customWidth="1"/>
    <col min="1542" max="1542" width="15.28515625" style="39" customWidth="1"/>
    <col min="1543" max="1543" width="35.7109375" style="39" customWidth="1"/>
    <col min="1544" max="1544" width="17.7109375" style="39" customWidth="1"/>
    <col min="1545" max="1545" width="15.28515625" style="39" customWidth="1"/>
    <col min="1546" max="1546" width="30.7109375" style="39" customWidth="1"/>
    <col min="1547" max="1712" width="8.7109375" style="39" customWidth="1"/>
    <col min="1713" max="1713" width="10.42578125" style="39" customWidth="1"/>
    <col min="1714" max="1714" width="80.42578125" style="39" customWidth="1"/>
    <col min="1715" max="1715" width="19.5703125" style="39" customWidth="1"/>
    <col min="1716" max="1792" width="27.7109375" style="39"/>
    <col min="1793" max="1793" width="8.7109375" style="39" customWidth="1"/>
    <col min="1794" max="1794" width="45.7109375" style="39" customWidth="1"/>
    <col min="1795" max="1795" width="15.7109375" style="39" customWidth="1"/>
    <col min="1796" max="1797" width="17.7109375" style="39" customWidth="1"/>
    <col min="1798" max="1798" width="15.28515625" style="39" customWidth="1"/>
    <col min="1799" max="1799" width="35.7109375" style="39" customWidth="1"/>
    <col min="1800" max="1800" width="17.7109375" style="39" customWidth="1"/>
    <col min="1801" max="1801" width="15.28515625" style="39" customWidth="1"/>
    <col min="1802" max="1802" width="30.7109375" style="39" customWidth="1"/>
    <col min="1803" max="1968" width="8.7109375" style="39" customWidth="1"/>
    <col min="1969" max="1969" width="10.42578125" style="39" customWidth="1"/>
    <col min="1970" max="1970" width="80.42578125" style="39" customWidth="1"/>
    <col min="1971" max="1971" width="19.5703125" style="39" customWidth="1"/>
    <col min="1972" max="2048" width="27.7109375" style="39"/>
    <col min="2049" max="2049" width="8.7109375" style="39" customWidth="1"/>
    <col min="2050" max="2050" width="45.7109375" style="39" customWidth="1"/>
    <col min="2051" max="2051" width="15.7109375" style="39" customWidth="1"/>
    <col min="2052" max="2053" width="17.7109375" style="39" customWidth="1"/>
    <col min="2054" max="2054" width="15.28515625" style="39" customWidth="1"/>
    <col min="2055" max="2055" width="35.7109375" style="39" customWidth="1"/>
    <col min="2056" max="2056" width="17.7109375" style="39" customWidth="1"/>
    <col min="2057" max="2057" width="15.28515625" style="39" customWidth="1"/>
    <col min="2058" max="2058" width="30.7109375" style="39" customWidth="1"/>
    <col min="2059" max="2224" width="8.7109375" style="39" customWidth="1"/>
    <col min="2225" max="2225" width="10.42578125" style="39" customWidth="1"/>
    <col min="2226" max="2226" width="80.42578125" style="39" customWidth="1"/>
    <col min="2227" max="2227" width="19.5703125" style="39" customWidth="1"/>
    <col min="2228" max="2304" width="27.7109375" style="39"/>
    <col min="2305" max="2305" width="8.7109375" style="39" customWidth="1"/>
    <col min="2306" max="2306" width="45.7109375" style="39" customWidth="1"/>
    <col min="2307" max="2307" width="15.7109375" style="39" customWidth="1"/>
    <col min="2308" max="2309" width="17.7109375" style="39" customWidth="1"/>
    <col min="2310" max="2310" width="15.28515625" style="39" customWidth="1"/>
    <col min="2311" max="2311" width="35.7109375" style="39" customWidth="1"/>
    <col min="2312" max="2312" width="17.7109375" style="39" customWidth="1"/>
    <col min="2313" max="2313" width="15.28515625" style="39" customWidth="1"/>
    <col min="2314" max="2314" width="30.7109375" style="39" customWidth="1"/>
    <col min="2315" max="2480" width="8.7109375" style="39" customWidth="1"/>
    <col min="2481" max="2481" width="10.42578125" style="39" customWidth="1"/>
    <col min="2482" max="2482" width="80.42578125" style="39" customWidth="1"/>
    <col min="2483" max="2483" width="19.5703125" style="39" customWidth="1"/>
    <col min="2484" max="2560" width="27.7109375" style="39"/>
    <col min="2561" max="2561" width="8.7109375" style="39" customWidth="1"/>
    <col min="2562" max="2562" width="45.7109375" style="39" customWidth="1"/>
    <col min="2563" max="2563" width="15.7109375" style="39" customWidth="1"/>
    <col min="2564" max="2565" width="17.7109375" style="39" customWidth="1"/>
    <col min="2566" max="2566" width="15.28515625" style="39" customWidth="1"/>
    <col min="2567" max="2567" width="35.7109375" style="39" customWidth="1"/>
    <col min="2568" max="2568" width="17.7109375" style="39" customWidth="1"/>
    <col min="2569" max="2569" width="15.28515625" style="39" customWidth="1"/>
    <col min="2570" max="2570" width="30.7109375" style="39" customWidth="1"/>
    <col min="2571" max="2736" width="8.7109375" style="39" customWidth="1"/>
    <col min="2737" max="2737" width="10.42578125" style="39" customWidth="1"/>
    <col min="2738" max="2738" width="80.42578125" style="39" customWidth="1"/>
    <col min="2739" max="2739" width="19.5703125" style="39" customWidth="1"/>
    <col min="2740" max="2816" width="27.7109375" style="39"/>
    <col min="2817" max="2817" width="8.7109375" style="39" customWidth="1"/>
    <col min="2818" max="2818" width="45.7109375" style="39" customWidth="1"/>
    <col min="2819" max="2819" width="15.7109375" style="39" customWidth="1"/>
    <col min="2820" max="2821" width="17.7109375" style="39" customWidth="1"/>
    <col min="2822" max="2822" width="15.28515625" style="39" customWidth="1"/>
    <col min="2823" max="2823" width="35.7109375" style="39" customWidth="1"/>
    <col min="2824" max="2824" width="17.7109375" style="39" customWidth="1"/>
    <col min="2825" max="2825" width="15.28515625" style="39" customWidth="1"/>
    <col min="2826" max="2826" width="30.7109375" style="39" customWidth="1"/>
    <col min="2827" max="2992" width="8.7109375" style="39" customWidth="1"/>
    <col min="2993" max="2993" width="10.42578125" style="39" customWidth="1"/>
    <col min="2994" max="2994" width="80.42578125" style="39" customWidth="1"/>
    <col min="2995" max="2995" width="19.5703125" style="39" customWidth="1"/>
    <col min="2996" max="3072" width="27.7109375" style="39"/>
    <col min="3073" max="3073" width="8.7109375" style="39" customWidth="1"/>
    <col min="3074" max="3074" width="45.7109375" style="39" customWidth="1"/>
    <col min="3075" max="3075" width="15.7109375" style="39" customWidth="1"/>
    <col min="3076" max="3077" width="17.7109375" style="39" customWidth="1"/>
    <col min="3078" max="3078" width="15.28515625" style="39" customWidth="1"/>
    <col min="3079" max="3079" width="35.7109375" style="39" customWidth="1"/>
    <col min="3080" max="3080" width="17.7109375" style="39" customWidth="1"/>
    <col min="3081" max="3081" width="15.28515625" style="39" customWidth="1"/>
    <col min="3082" max="3082" width="30.7109375" style="39" customWidth="1"/>
    <col min="3083" max="3248" width="8.7109375" style="39" customWidth="1"/>
    <col min="3249" max="3249" width="10.42578125" style="39" customWidth="1"/>
    <col min="3250" max="3250" width="80.42578125" style="39" customWidth="1"/>
    <col min="3251" max="3251" width="19.5703125" style="39" customWidth="1"/>
    <col min="3252" max="3328" width="27.7109375" style="39"/>
    <col min="3329" max="3329" width="8.7109375" style="39" customWidth="1"/>
    <col min="3330" max="3330" width="45.7109375" style="39" customWidth="1"/>
    <col min="3331" max="3331" width="15.7109375" style="39" customWidth="1"/>
    <col min="3332" max="3333" width="17.7109375" style="39" customWidth="1"/>
    <col min="3334" max="3334" width="15.28515625" style="39" customWidth="1"/>
    <col min="3335" max="3335" width="35.7109375" style="39" customWidth="1"/>
    <col min="3336" max="3336" width="17.7109375" style="39" customWidth="1"/>
    <col min="3337" max="3337" width="15.28515625" style="39" customWidth="1"/>
    <col min="3338" max="3338" width="30.7109375" style="39" customWidth="1"/>
    <col min="3339" max="3504" width="8.7109375" style="39" customWidth="1"/>
    <col min="3505" max="3505" width="10.42578125" style="39" customWidth="1"/>
    <col min="3506" max="3506" width="80.42578125" style="39" customWidth="1"/>
    <col min="3507" max="3507" width="19.5703125" style="39" customWidth="1"/>
    <col min="3508" max="3584" width="27.7109375" style="39"/>
    <col min="3585" max="3585" width="8.7109375" style="39" customWidth="1"/>
    <col min="3586" max="3586" width="45.7109375" style="39" customWidth="1"/>
    <col min="3587" max="3587" width="15.7109375" style="39" customWidth="1"/>
    <col min="3588" max="3589" width="17.7109375" style="39" customWidth="1"/>
    <col min="3590" max="3590" width="15.28515625" style="39" customWidth="1"/>
    <col min="3591" max="3591" width="35.7109375" style="39" customWidth="1"/>
    <col min="3592" max="3592" width="17.7109375" style="39" customWidth="1"/>
    <col min="3593" max="3593" width="15.28515625" style="39" customWidth="1"/>
    <col min="3594" max="3594" width="30.7109375" style="39" customWidth="1"/>
    <col min="3595" max="3760" width="8.7109375" style="39" customWidth="1"/>
    <col min="3761" max="3761" width="10.42578125" style="39" customWidth="1"/>
    <col min="3762" max="3762" width="80.42578125" style="39" customWidth="1"/>
    <col min="3763" max="3763" width="19.5703125" style="39" customWidth="1"/>
    <col min="3764" max="3840" width="27.7109375" style="39"/>
    <col min="3841" max="3841" width="8.7109375" style="39" customWidth="1"/>
    <col min="3842" max="3842" width="45.7109375" style="39" customWidth="1"/>
    <col min="3843" max="3843" width="15.7109375" style="39" customWidth="1"/>
    <col min="3844" max="3845" width="17.7109375" style="39" customWidth="1"/>
    <col min="3846" max="3846" width="15.28515625" style="39" customWidth="1"/>
    <col min="3847" max="3847" width="35.7109375" style="39" customWidth="1"/>
    <col min="3848" max="3848" width="17.7109375" style="39" customWidth="1"/>
    <col min="3849" max="3849" width="15.28515625" style="39" customWidth="1"/>
    <col min="3850" max="3850" width="30.7109375" style="39" customWidth="1"/>
    <col min="3851" max="4016" width="8.7109375" style="39" customWidth="1"/>
    <col min="4017" max="4017" width="10.42578125" style="39" customWidth="1"/>
    <col min="4018" max="4018" width="80.42578125" style="39" customWidth="1"/>
    <col min="4019" max="4019" width="19.5703125" style="39" customWidth="1"/>
    <col min="4020" max="4096" width="27.7109375" style="39"/>
    <col min="4097" max="4097" width="8.7109375" style="39" customWidth="1"/>
    <col min="4098" max="4098" width="45.7109375" style="39" customWidth="1"/>
    <col min="4099" max="4099" width="15.7109375" style="39" customWidth="1"/>
    <col min="4100" max="4101" width="17.7109375" style="39" customWidth="1"/>
    <col min="4102" max="4102" width="15.28515625" style="39" customWidth="1"/>
    <col min="4103" max="4103" width="35.7109375" style="39" customWidth="1"/>
    <col min="4104" max="4104" width="17.7109375" style="39" customWidth="1"/>
    <col min="4105" max="4105" width="15.28515625" style="39" customWidth="1"/>
    <col min="4106" max="4106" width="30.7109375" style="39" customWidth="1"/>
    <col min="4107" max="4272" width="8.7109375" style="39" customWidth="1"/>
    <col min="4273" max="4273" width="10.42578125" style="39" customWidth="1"/>
    <col min="4274" max="4274" width="80.42578125" style="39" customWidth="1"/>
    <col min="4275" max="4275" width="19.5703125" style="39" customWidth="1"/>
    <col min="4276" max="4352" width="27.7109375" style="39"/>
    <col min="4353" max="4353" width="8.7109375" style="39" customWidth="1"/>
    <col min="4354" max="4354" width="45.7109375" style="39" customWidth="1"/>
    <col min="4355" max="4355" width="15.7109375" style="39" customWidth="1"/>
    <col min="4356" max="4357" width="17.7109375" style="39" customWidth="1"/>
    <col min="4358" max="4358" width="15.28515625" style="39" customWidth="1"/>
    <col min="4359" max="4359" width="35.7109375" style="39" customWidth="1"/>
    <col min="4360" max="4360" width="17.7109375" style="39" customWidth="1"/>
    <col min="4361" max="4361" width="15.28515625" style="39" customWidth="1"/>
    <col min="4362" max="4362" width="30.7109375" style="39" customWidth="1"/>
    <col min="4363" max="4528" width="8.7109375" style="39" customWidth="1"/>
    <col min="4529" max="4529" width="10.42578125" style="39" customWidth="1"/>
    <col min="4530" max="4530" width="80.42578125" style="39" customWidth="1"/>
    <col min="4531" max="4531" width="19.5703125" style="39" customWidth="1"/>
    <col min="4532" max="4608" width="27.7109375" style="39"/>
    <col min="4609" max="4609" width="8.7109375" style="39" customWidth="1"/>
    <col min="4610" max="4610" width="45.7109375" style="39" customWidth="1"/>
    <col min="4611" max="4611" width="15.7109375" style="39" customWidth="1"/>
    <col min="4612" max="4613" width="17.7109375" style="39" customWidth="1"/>
    <col min="4614" max="4614" width="15.28515625" style="39" customWidth="1"/>
    <col min="4615" max="4615" width="35.7109375" style="39" customWidth="1"/>
    <col min="4616" max="4616" width="17.7109375" style="39" customWidth="1"/>
    <col min="4617" max="4617" width="15.28515625" style="39" customWidth="1"/>
    <col min="4618" max="4618" width="30.7109375" style="39" customWidth="1"/>
    <col min="4619" max="4784" width="8.7109375" style="39" customWidth="1"/>
    <col min="4785" max="4785" width="10.42578125" style="39" customWidth="1"/>
    <col min="4786" max="4786" width="80.42578125" style="39" customWidth="1"/>
    <col min="4787" max="4787" width="19.5703125" style="39" customWidth="1"/>
    <col min="4788" max="4864" width="27.7109375" style="39"/>
    <col min="4865" max="4865" width="8.7109375" style="39" customWidth="1"/>
    <col min="4866" max="4866" width="45.7109375" style="39" customWidth="1"/>
    <col min="4867" max="4867" width="15.7109375" style="39" customWidth="1"/>
    <col min="4868" max="4869" width="17.7109375" style="39" customWidth="1"/>
    <col min="4870" max="4870" width="15.28515625" style="39" customWidth="1"/>
    <col min="4871" max="4871" width="35.7109375" style="39" customWidth="1"/>
    <col min="4872" max="4872" width="17.7109375" style="39" customWidth="1"/>
    <col min="4873" max="4873" width="15.28515625" style="39" customWidth="1"/>
    <col min="4874" max="4874" width="30.7109375" style="39" customWidth="1"/>
    <col min="4875" max="5040" width="8.7109375" style="39" customWidth="1"/>
    <col min="5041" max="5041" width="10.42578125" style="39" customWidth="1"/>
    <col min="5042" max="5042" width="80.42578125" style="39" customWidth="1"/>
    <col min="5043" max="5043" width="19.5703125" style="39" customWidth="1"/>
    <col min="5044" max="5120" width="27.7109375" style="39"/>
    <col min="5121" max="5121" width="8.7109375" style="39" customWidth="1"/>
    <col min="5122" max="5122" width="45.7109375" style="39" customWidth="1"/>
    <col min="5123" max="5123" width="15.7109375" style="39" customWidth="1"/>
    <col min="5124" max="5125" width="17.7109375" style="39" customWidth="1"/>
    <col min="5126" max="5126" width="15.28515625" style="39" customWidth="1"/>
    <col min="5127" max="5127" width="35.7109375" style="39" customWidth="1"/>
    <col min="5128" max="5128" width="17.7109375" style="39" customWidth="1"/>
    <col min="5129" max="5129" width="15.28515625" style="39" customWidth="1"/>
    <col min="5130" max="5130" width="30.7109375" style="39" customWidth="1"/>
    <col min="5131" max="5296" width="8.7109375" style="39" customWidth="1"/>
    <col min="5297" max="5297" width="10.42578125" style="39" customWidth="1"/>
    <col min="5298" max="5298" width="80.42578125" style="39" customWidth="1"/>
    <col min="5299" max="5299" width="19.5703125" style="39" customWidth="1"/>
    <col min="5300" max="5376" width="27.7109375" style="39"/>
    <col min="5377" max="5377" width="8.7109375" style="39" customWidth="1"/>
    <col min="5378" max="5378" width="45.7109375" style="39" customWidth="1"/>
    <col min="5379" max="5379" width="15.7109375" style="39" customWidth="1"/>
    <col min="5380" max="5381" width="17.7109375" style="39" customWidth="1"/>
    <col min="5382" max="5382" width="15.28515625" style="39" customWidth="1"/>
    <col min="5383" max="5383" width="35.7109375" style="39" customWidth="1"/>
    <col min="5384" max="5384" width="17.7109375" style="39" customWidth="1"/>
    <col min="5385" max="5385" width="15.28515625" style="39" customWidth="1"/>
    <col min="5386" max="5386" width="30.7109375" style="39" customWidth="1"/>
    <col min="5387" max="5552" width="8.7109375" style="39" customWidth="1"/>
    <col min="5553" max="5553" width="10.42578125" style="39" customWidth="1"/>
    <col min="5554" max="5554" width="80.42578125" style="39" customWidth="1"/>
    <col min="5555" max="5555" width="19.5703125" style="39" customWidth="1"/>
    <col min="5556" max="5632" width="27.7109375" style="39"/>
    <col min="5633" max="5633" width="8.7109375" style="39" customWidth="1"/>
    <col min="5634" max="5634" width="45.7109375" style="39" customWidth="1"/>
    <col min="5635" max="5635" width="15.7109375" style="39" customWidth="1"/>
    <col min="5636" max="5637" width="17.7109375" style="39" customWidth="1"/>
    <col min="5638" max="5638" width="15.28515625" style="39" customWidth="1"/>
    <col min="5639" max="5639" width="35.7109375" style="39" customWidth="1"/>
    <col min="5640" max="5640" width="17.7109375" style="39" customWidth="1"/>
    <col min="5641" max="5641" width="15.28515625" style="39" customWidth="1"/>
    <col min="5642" max="5642" width="30.7109375" style="39" customWidth="1"/>
    <col min="5643" max="5808" width="8.7109375" style="39" customWidth="1"/>
    <col min="5809" max="5809" width="10.42578125" style="39" customWidth="1"/>
    <col min="5810" max="5810" width="80.42578125" style="39" customWidth="1"/>
    <col min="5811" max="5811" width="19.5703125" style="39" customWidth="1"/>
    <col min="5812" max="5888" width="27.7109375" style="39"/>
    <col min="5889" max="5889" width="8.7109375" style="39" customWidth="1"/>
    <col min="5890" max="5890" width="45.7109375" style="39" customWidth="1"/>
    <col min="5891" max="5891" width="15.7109375" style="39" customWidth="1"/>
    <col min="5892" max="5893" width="17.7109375" style="39" customWidth="1"/>
    <col min="5894" max="5894" width="15.28515625" style="39" customWidth="1"/>
    <col min="5895" max="5895" width="35.7109375" style="39" customWidth="1"/>
    <col min="5896" max="5896" width="17.7109375" style="39" customWidth="1"/>
    <col min="5897" max="5897" width="15.28515625" style="39" customWidth="1"/>
    <col min="5898" max="5898" width="30.7109375" style="39" customWidth="1"/>
    <col min="5899" max="6064" width="8.7109375" style="39" customWidth="1"/>
    <col min="6065" max="6065" width="10.42578125" style="39" customWidth="1"/>
    <col min="6066" max="6066" width="80.42578125" style="39" customWidth="1"/>
    <col min="6067" max="6067" width="19.5703125" style="39" customWidth="1"/>
    <col min="6068" max="6144" width="27.7109375" style="39"/>
    <col min="6145" max="6145" width="8.7109375" style="39" customWidth="1"/>
    <col min="6146" max="6146" width="45.7109375" style="39" customWidth="1"/>
    <col min="6147" max="6147" width="15.7109375" style="39" customWidth="1"/>
    <col min="6148" max="6149" width="17.7109375" style="39" customWidth="1"/>
    <col min="6150" max="6150" width="15.28515625" style="39" customWidth="1"/>
    <col min="6151" max="6151" width="35.7109375" style="39" customWidth="1"/>
    <col min="6152" max="6152" width="17.7109375" style="39" customWidth="1"/>
    <col min="6153" max="6153" width="15.28515625" style="39" customWidth="1"/>
    <col min="6154" max="6154" width="30.7109375" style="39" customWidth="1"/>
    <col min="6155" max="6320" width="8.7109375" style="39" customWidth="1"/>
    <col min="6321" max="6321" width="10.42578125" style="39" customWidth="1"/>
    <col min="6322" max="6322" width="80.42578125" style="39" customWidth="1"/>
    <col min="6323" max="6323" width="19.5703125" style="39" customWidth="1"/>
    <col min="6324" max="6400" width="27.7109375" style="39"/>
    <col min="6401" max="6401" width="8.7109375" style="39" customWidth="1"/>
    <col min="6402" max="6402" width="45.7109375" style="39" customWidth="1"/>
    <col min="6403" max="6403" width="15.7109375" style="39" customWidth="1"/>
    <col min="6404" max="6405" width="17.7109375" style="39" customWidth="1"/>
    <col min="6406" max="6406" width="15.28515625" style="39" customWidth="1"/>
    <col min="6407" max="6407" width="35.7109375" style="39" customWidth="1"/>
    <col min="6408" max="6408" width="17.7109375" style="39" customWidth="1"/>
    <col min="6409" max="6409" width="15.28515625" style="39" customWidth="1"/>
    <col min="6410" max="6410" width="30.7109375" style="39" customWidth="1"/>
    <col min="6411" max="6576" width="8.7109375" style="39" customWidth="1"/>
    <col min="6577" max="6577" width="10.42578125" style="39" customWidth="1"/>
    <col min="6578" max="6578" width="80.42578125" style="39" customWidth="1"/>
    <col min="6579" max="6579" width="19.5703125" style="39" customWidth="1"/>
    <col min="6580" max="6656" width="27.7109375" style="39"/>
    <col min="6657" max="6657" width="8.7109375" style="39" customWidth="1"/>
    <col min="6658" max="6658" width="45.7109375" style="39" customWidth="1"/>
    <col min="6659" max="6659" width="15.7109375" style="39" customWidth="1"/>
    <col min="6660" max="6661" width="17.7109375" style="39" customWidth="1"/>
    <col min="6662" max="6662" width="15.28515625" style="39" customWidth="1"/>
    <col min="6663" max="6663" width="35.7109375" style="39" customWidth="1"/>
    <col min="6664" max="6664" width="17.7109375" style="39" customWidth="1"/>
    <col min="6665" max="6665" width="15.28515625" style="39" customWidth="1"/>
    <col min="6666" max="6666" width="30.7109375" style="39" customWidth="1"/>
    <col min="6667" max="6832" width="8.7109375" style="39" customWidth="1"/>
    <col min="6833" max="6833" width="10.42578125" style="39" customWidth="1"/>
    <col min="6834" max="6834" width="80.42578125" style="39" customWidth="1"/>
    <col min="6835" max="6835" width="19.5703125" style="39" customWidth="1"/>
    <col min="6836" max="6912" width="27.7109375" style="39"/>
    <col min="6913" max="6913" width="8.7109375" style="39" customWidth="1"/>
    <col min="6914" max="6914" width="45.7109375" style="39" customWidth="1"/>
    <col min="6915" max="6915" width="15.7109375" style="39" customWidth="1"/>
    <col min="6916" max="6917" width="17.7109375" style="39" customWidth="1"/>
    <col min="6918" max="6918" width="15.28515625" style="39" customWidth="1"/>
    <col min="6919" max="6919" width="35.7109375" style="39" customWidth="1"/>
    <col min="6920" max="6920" width="17.7109375" style="39" customWidth="1"/>
    <col min="6921" max="6921" width="15.28515625" style="39" customWidth="1"/>
    <col min="6922" max="6922" width="30.7109375" style="39" customWidth="1"/>
    <col min="6923" max="7088" width="8.7109375" style="39" customWidth="1"/>
    <col min="7089" max="7089" width="10.42578125" style="39" customWidth="1"/>
    <col min="7090" max="7090" width="80.42578125" style="39" customWidth="1"/>
    <col min="7091" max="7091" width="19.5703125" style="39" customWidth="1"/>
    <col min="7092" max="7168" width="27.7109375" style="39"/>
    <col min="7169" max="7169" width="8.7109375" style="39" customWidth="1"/>
    <col min="7170" max="7170" width="45.7109375" style="39" customWidth="1"/>
    <col min="7171" max="7171" width="15.7109375" style="39" customWidth="1"/>
    <col min="7172" max="7173" width="17.7109375" style="39" customWidth="1"/>
    <col min="7174" max="7174" width="15.28515625" style="39" customWidth="1"/>
    <col min="7175" max="7175" width="35.7109375" style="39" customWidth="1"/>
    <col min="7176" max="7176" width="17.7109375" style="39" customWidth="1"/>
    <col min="7177" max="7177" width="15.28515625" style="39" customWidth="1"/>
    <col min="7178" max="7178" width="30.7109375" style="39" customWidth="1"/>
    <col min="7179" max="7344" width="8.7109375" style="39" customWidth="1"/>
    <col min="7345" max="7345" width="10.42578125" style="39" customWidth="1"/>
    <col min="7346" max="7346" width="80.42578125" style="39" customWidth="1"/>
    <col min="7347" max="7347" width="19.5703125" style="39" customWidth="1"/>
    <col min="7348" max="7424" width="27.7109375" style="39"/>
    <col min="7425" max="7425" width="8.7109375" style="39" customWidth="1"/>
    <col min="7426" max="7426" width="45.7109375" style="39" customWidth="1"/>
    <col min="7427" max="7427" width="15.7109375" style="39" customWidth="1"/>
    <col min="7428" max="7429" width="17.7109375" style="39" customWidth="1"/>
    <col min="7430" max="7430" width="15.28515625" style="39" customWidth="1"/>
    <col min="7431" max="7431" width="35.7109375" style="39" customWidth="1"/>
    <col min="7432" max="7432" width="17.7109375" style="39" customWidth="1"/>
    <col min="7433" max="7433" width="15.28515625" style="39" customWidth="1"/>
    <col min="7434" max="7434" width="30.7109375" style="39" customWidth="1"/>
    <col min="7435" max="7600" width="8.7109375" style="39" customWidth="1"/>
    <col min="7601" max="7601" width="10.42578125" style="39" customWidth="1"/>
    <col min="7602" max="7602" width="80.42578125" style="39" customWidth="1"/>
    <col min="7603" max="7603" width="19.5703125" style="39" customWidth="1"/>
    <col min="7604" max="7680" width="27.7109375" style="39"/>
    <col min="7681" max="7681" width="8.7109375" style="39" customWidth="1"/>
    <col min="7682" max="7682" width="45.7109375" style="39" customWidth="1"/>
    <col min="7683" max="7683" width="15.7109375" style="39" customWidth="1"/>
    <col min="7684" max="7685" width="17.7109375" style="39" customWidth="1"/>
    <col min="7686" max="7686" width="15.28515625" style="39" customWidth="1"/>
    <col min="7687" max="7687" width="35.7109375" style="39" customWidth="1"/>
    <col min="7688" max="7688" width="17.7109375" style="39" customWidth="1"/>
    <col min="7689" max="7689" width="15.28515625" style="39" customWidth="1"/>
    <col min="7690" max="7690" width="30.7109375" style="39" customWidth="1"/>
    <col min="7691" max="7856" width="8.7109375" style="39" customWidth="1"/>
    <col min="7857" max="7857" width="10.42578125" style="39" customWidth="1"/>
    <col min="7858" max="7858" width="80.42578125" style="39" customWidth="1"/>
    <col min="7859" max="7859" width="19.5703125" style="39" customWidth="1"/>
    <col min="7860" max="7936" width="27.7109375" style="39"/>
    <col min="7937" max="7937" width="8.7109375" style="39" customWidth="1"/>
    <col min="7938" max="7938" width="45.7109375" style="39" customWidth="1"/>
    <col min="7939" max="7939" width="15.7109375" style="39" customWidth="1"/>
    <col min="7940" max="7941" width="17.7109375" style="39" customWidth="1"/>
    <col min="7942" max="7942" width="15.28515625" style="39" customWidth="1"/>
    <col min="7943" max="7943" width="35.7109375" style="39" customWidth="1"/>
    <col min="7944" max="7944" width="17.7109375" style="39" customWidth="1"/>
    <col min="7945" max="7945" width="15.28515625" style="39" customWidth="1"/>
    <col min="7946" max="7946" width="30.7109375" style="39" customWidth="1"/>
    <col min="7947" max="8112" width="8.7109375" style="39" customWidth="1"/>
    <col min="8113" max="8113" width="10.42578125" style="39" customWidth="1"/>
    <col min="8114" max="8114" width="80.42578125" style="39" customWidth="1"/>
    <col min="8115" max="8115" width="19.5703125" style="39" customWidth="1"/>
    <col min="8116" max="8192" width="27.7109375" style="39"/>
    <col min="8193" max="8193" width="8.7109375" style="39" customWidth="1"/>
    <col min="8194" max="8194" width="45.7109375" style="39" customWidth="1"/>
    <col min="8195" max="8195" width="15.7109375" style="39" customWidth="1"/>
    <col min="8196" max="8197" width="17.7109375" style="39" customWidth="1"/>
    <col min="8198" max="8198" width="15.28515625" style="39" customWidth="1"/>
    <col min="8199" max="8199" width="35.7109375" style="39" customWidth="1"/>
    <col min="8200" max="8200" width="17.7109375" style="39" customWidth="1"/>
    <col min="8201" max="8201" width="15.28515625" style="39" customWidth="1"/>
    <col min="8202" max="8202" width="30.7109375" style="39" customWidth="1"/>
    <col min="8203" max="8368" width="8.7109375" style="39" customWidth="1"/>
    <col min="8369" max="8369" width="10.42578125" style="39" customWidth="1"/>
    <col min="8370" max="8370" width="80.42578125" style="39" customWidth="1"/>
    <col min="8371" max="8371" width="19.5703125" style="39" customWidth="1"/>
    <col min="8372" max="8448" width="27.7109375" style="39"/>
    <col min="8449" max="8449" width="8.7109375" style="39" customWidth="1"/>
    <col min="8450" max="8450" width="45.7109375" style="39" customWidth="1"/>
    <col min="8451" max="8451" width="15.7109375" style="39" customWidth="1"/>
    <col min="8452" max="8453" width="17.7109375" style="39" customWidth="1"/>
    <col min="8454" max="8454" width="15.28515625" style="39" customWidth="1"/>
    <col min="8455" max="8455" width="35.7109375" style="39" customWidth="1"/>
    <col min="8456" max="8456" width="17.7109375" style="39" customWidth="1"/>
    <col min="8457" max="8457" width="15.28515625" style="39" customWidth="1"/>
    <col min="8458" max="8458" width="30.7109375" style="39" customWidth="1"/>
    <col min="8459" max="8624" width="8.7109375" style="39" customWidth="1"/>
    <col min="8625" max="8625" width="10.42578125" style="39" customWidth="1"/>
    <col min="8626" max="8626" width="80.42578125" style="39" customWidth="1"/>
    <col min="8627" max="8627" width="19.5703125" style="39" customWidth="1"/>
    <col min="8628" max="8704" width="27.7109375" style="39"/>
    <col min="8705" max="8705" width="8.7109375" style="39" customWidth="1"/>
    <col min="8706" max="8706" width="45.7109375" style="39" customWidth="1"/>
    <col min="8707" max="8707" width="15.7109375" style="39" customWidth="1"/>
    <col min="8708" max="8709" width="17.7109375" style="39" customWidth="1"/>
    <col min="8710" max="8710" width="15.28515625" style="39" customWidth="1"/>
    <col min="8711" max="8711" width="35.7109375" style="39" customWidth="1"/>
    <col min="8712" max="8712" width="17.7109375" style="39" customWidth="1"/>
    <col min="8713" max="8713" width="15.28515625" style="39" customWidth="1"/>
    <col min="8714" max="8714" width="30.7109375" style="39" customWidth="1"/>
    <col min="8715" max="8880" width="8.7109375" style="39" customWidth="1"/>
    <col min="8881" max="8881" width="10.42578125" style="39" customWidth="1"/>
    <col min="8882" max="8882" width="80.42578125" style="39" customWidth="1"/>
    <col min="8883" max="8883" width="19.5703125" style="39" customWidth="1"/>
    <col min="8884" max="8960" width="27.7109375" style="39"/>
    <col min="8961" max="8961" width="8.7109375" style="39" customWidth="1"/>
    <col min="8962" max="8962" width="45.7109375" style="39" customWidth="1"/>
    <col min="8963" max="8963" width="15.7109375" style="39" customWidth="1"/>
    <col min="8964" max="8965" width="17.7109375" style="39" customWidth="1"/>
    <col min="8966" max="8966" width="15.28515625" style="39" customWidth="1"/>
    <col min="8967" max="8967" width="35.7109375" style="39" customWidth="1"/>
    <col min="8968" max="8968" width="17.7109375" style="39" customWidth="1"/>
    <col min="8969" max="8969" width="15.28515625" style="39" customWidth="1"/>
    <col min="8970" max="8970" width="30.7109375" style="39" customWidth="1"/>
    <col min="8971" max="9136" width="8.7109375" style="39" customWidth="1"/>
    <col min="9137" max="9137" width="10.42578125" style="39" customWidth="1"/>
    <col min="9138" max="9138" width="80.42578125" style="39" customWidth="1"/>
    <col min="9139" max="9139" width="19.5703125" style="39" customWidth="1"/>
    <col min="9140" max="9216" width="27.7109375" style="39"/>
    <col min="9217" max="9217" width="8.7109375" style="39" customWidth="1"/>
    <col min="9218" max="9218" width="45.7109375" style="39" customWidth="1"/>
    <col min="9219" max="9219" width="15.7109375" style="39" customWidth="1"/>
    <col min="9220" max="9221" width="17.7109375" style="39" customWidth="1"/>
    <col min="9222" max="9222" width="15.28515625" style="39" customWidth="1"/>
    <col min="9223" max="9223" width="35.7109375" style="39" customWidth="1"/>
    <col min="9224" max="9224" width="17.7109375" style="39" customWidth="1"/>
    <col min="9225" max="9225" width="15.28515625" style="39" customWidth="1"/>
    <col min="9226" max="9226" width="30.7109375" style="39" customWidth="1"/>
    <col min="9227" max="9392" width="8.7109375" style="39" customWidth="1"/>
    <col min="9393" max="9393" width="10.42578125" style="39" customWidth="1"/>
    <col min="9394" max="9394" width="80.42578125" style="39" customWidth="1"/>
    <col min="9395" max="9395" width="19.5703125" style="39" customWidth="1"/>
    <col min="9396" max="9472" width="27.7109375" style="39"/>
    <col min="9473" max="9473" width="8.7109375" style="39" customWidth="1"/>
    <col min="9474" max="9474" width="45.7109375" style="39" customWidth="1"/>
    <col min="9475" max="9475" width="15.7109375" style="39" customWidth="1"/>
    <col min="9476" max="9477" width="17.7109375" style="39" customWidth="1"/>
    <col min="9478" max="9478" width="15.28515625" style="39" customWidth="1"/>
    <col min="9479" max="9479" width="35.7109375" style="39" customWidth="1"/>
    <col min="9480" max="9480" width="17.7109375" style="39" customWidth="1"/>
    <col min="9481" max="9481" width="15.28515625" style="39" customWidth="1"/>
    <col min="9482" max="9482" width="30.7109375" style="39" customWidth="1"/>
    <col min="9483" max="9648" width="8.7109375" style="39" customWidth="1"/>
    <col min="9649" max="9649" width="10.42578125" style="39" customWidth="1"/>
    <col min="9650" max="9650" width="80.42578125" style="39" customWidth="1"/>
    <col min="9651" max="9651" width="19.5703125" style="39" customWidth="1"/>
    <col min="9652" max="9728" width="27.7109375" style="39"/>
    <col min="9729" max="9729" width="8.7109375" style="39" customWidth="1"/>
    <col min="9730" max="9730" width="45.7109375" style="39" customWidth="1"/>
    <col min="9731" max="9731" width="15.7109375" style="39" customWidth="1"/>
    <col min="9732" max="9733" width="17.7109375" style="39" customWidth="1"/>
    <col min="9734" max="9734" width="15.28515625" style="39" customWidth="1"/>
    <col min="9735" max="9735" width="35.7109375" style="39" customWidth="1"/>
    <col min="9736" max="9736" width="17.7109375" style="39" customWidth="1"/>
    <col min="9737" max="9737" width="15.28515625" style="39" customWidth="1"/>
    <col min="9738" max="9738" width="30.7109375" style="39" customWidth="1"/>
    <col min="9739" max="9904" width="8.7109375" style="39" customWidth="1"/>
    <col min="9905" max="9905" width="10.42578125" style="39" customWidth="1"/>
    <col min="9906" max="9906" width="80.42578125" style="39" customWidth="1"/>
    <col min="9907" max="9907" width="19.5703125" style="39" customWidth="1"/>
    <col min="9908" max="9984" width="27.7109375" style="39"/>
    <col min="9985" max="9985" width="8.7109375" style="39" customWidth="1"/>
    <col min="9986" max="9986" width="45.7109375" style="39" customWidth="1"/>
    <col min="9987" max="9987" width="15.7109375" style="39" customWidth="1"/>
    <col min="9988" max="9989" width="17.7109375" style="39" customWidth="1"/>
    <col min="9990" max="9990" width="15.28515625" style="39" customWidth="1"/>
    <col min="9991" max="9991" width="35.7109375" style="39" customWidth="1"/>
    <col min="9992" max="9992" width="17.7109375" style="39" customWidth="1"/>
    <col min="9993" max="9993" width="15.28515625" style="39" customWidth="1"/>
    <col min="9994" max="9994" width="30.7109375" style="39" customWidth="1"/>
    <col min="9995" max="10160" width="8.7109375" style="39" customWidth="1"/>
    <col min="10161" max="10161" width="10.42578125" style="39" customWidth="1"/>
    <col min="10162" max="10162" width="80.42578125" style="39" customWidth="1"/>
    <col min="10163" max="10163" width="19.5703125" style="39" customWidth="1"/>
    <col min="10164" max="10240" width="27.7109375" style="39"/>
    <col min="10241" max="10241" width="8.7109375" style="39" customWidth="1"/>
    <col min="10242" max="10242" width="45.7109375" style="39" customWidth="1"/>
    <col min="10243" max="10243" width="15.7109375" style="39" customWidth="1"/>
    <col min="10244" max="10245" width="17.7109375" style="39" customWidth="1"/>
    <col min="10246" max="10246" width="15.28515625" style="39" customWidth="1"/>
    <col min="10247" max="10247" width="35.7109375" style="39" customWidth="1"/>
    <col min="10248" max="10248" width="17.7109375" style="39" customWidth="1"/>
    <col min="10249" max="10249" width="15.28515625" style="39" customWidth="1"/>
    <col min="10250" max="10250" width="30.7109375" style="39" customWidth="1"/>
    <col min="10251" max="10416" width="8.7109375" style="39" customWidth="1"/>
    <col min="10417" max="10417" width="10.42578125" style="39" customWidth="1"/>
    <col min="10418" max="10418" width="80.42578125" style="39" customWidth="1"/>
    <col min="10419" max="10419" width="19.5703125" style="39" customWidth="1"/>
    <col min="10420" max="10496" width="27.7109375" style="39"/>
    <col min="10497" max="10497" width="8.7109375" style="39" customWidth="1"/>
    <col min="10498" max="10498" width="45.7109375" style="39" customWidth="1"/>
    <col min="10499" max="10499" width="15.7109375" style="39" customWidth="1"/>
    <col min="10500" max="10501" width="17.7109375" style="39" customWidth="1"/>
    <col min="10502" max="10502" width="15.28515625" style="39" customWidth="1"/>
    <col min="10503" max="10503" width="35.7109375" style="39" customWidth="1"/>
    <col min="10504" max="10504" width="17.7109375" style="39" customWidth="1"/>
    <col min="10505" max="10505" width="15.28515625" style="39" customWidth="1"/>
    <col min="10506" max="10506" width="30.7109375" style="39" customWidth="1"/>
    <col min="10507" max="10672" width="8.7109375" style="39" customWidth="1"/>
    <col min="10673" max="10673" width="10.42578125" style="39" customWidth="1"/>
    <col min="10674" max="10674" width="80.42578125" style="39" customWidth="1"/>
    <col min="10675" max="10675" width="19.5703125" style="39" customWidth="1"/>
    <col min="10676" max="10752" width="27.7109375" style="39"/>
    <col min="10753" max="10753" width="8.7109375" style="39" customWidth="1"/>
    <col min="10754" max="10754" width="45.7109375" style="39" customWidth="1"/>
    <col min="10755" max="10755" width="15.7109375" style="39" customWidth="1"/>
    <col min="10756" max="10757" width="17.7109375" style="39" customWidth="1"/>
    <col min="10758" max="10758" width="15.28515625" style="39" customWidth="1"/>
    <col min="10759" max="10759" width="35.7109375" style="39" customWidth="1"/>
    <col min="10760" max="10760" width="17.7109375" style="39" customWidth="1"/>
    <col min="10761" max="10761" width="15.28515625" style="39" customWidth="1"/>
    <col min="10762" max="10762" width="30.7109375" style="39" customWidth="1"/>
    <col min="10763" max="10928" width="8.7109375" style="39" customWidth="1"/>
    <col min="10929" max="10929" width="10.42578125" style="39" customWidth="1"/>
    <col min="10930" max="10930" width="80.42578125" style="39" customWidth="1"/>
    <col min="10931" max="10931" width="19.5703125" style="39" customWidth="1"/>
    <col min="10932" max="11008" width="27.7109375" style="39"/>
    <col min="11009" max="11009" width="8.7109375" style="39" customWidth="1"/>
    <col min="11010" max="11010" width="45.7109375" style="39" customWidth="1"/>
    <col min="11011" max="11011" width="15.7109375" style="39" customWidth="1"/>
    <col min="11012" max="11013" width="17.7109375" style="39" customWidth="1"/>
    <col min="11014" max="11014" width="15.28515625" style="39" customWidth="1"/>
    <col min="11015" max="11015" width="35.7109375" style="39" customWidth="1"/>
    <col min="11016" max="11016" width="17.7109375" style="39" customWidth="1"/>
    <col min="11017" max="11017" width="15.28515625" style="39" customWidth="1"/>
    <col min="11018" max="11018" width="30.7109375" style="39" customWidth="1"/>
    <col min="11019" max="11184" width="8.7109375" style="39" customWidth="1"/>
    <col min="11185" max="11185" width="10.42578125" style="39" customWidth="1"/>
    <col min="11186" max="11186" width="80.42578125" style="39" customWidth="1"/>
    <col min="11187" max="11187" width="19.5703125" style="39" customWidth="1"/>
    <col min="11188" max="11264" width="27.7109375" style="39"/>
    <col min="11265" max="11265" width="8.7109375" style="39" customWidth="1"/>
    <col min="11266" max="11266" width="45.7109375" style="39" customWidth="1"/>
    <col min="11267" max="11267" width="15.7109375" style="39" customWidth="1"/>
    <col min="11268" max="11269" width="17.7109375" style="39" customWidth="1"/>
    <col min="11270" max="11270" width="15.28515625" style="39" customWidth="1"/>
    <col min="11271" max="11271" width="35.7109375" style="39" customWidth="1"/>
    <col min="11272" max="11272" width="17.7109375" style="39" customWidth="1"/>
    <col min="11273" max="11273" width="15.28515625" style="39" customWidth="1"/>
    <col min="11274" max="11274" width="30.7109375" style="39" customWidth="1"/>
    <col min="11275" max="11440" width="8.7109375" style="39" customWidth="1"/>
    <col min="11441" max="11441" width="10.42578125" style="39" customWidth="1"/>
    <col min="11442" max="11442" width="80.42578125" style="39" customWidth="1"/>
    <col min="11443" max="11443" width="19.5703125" style="39" customWidth="1"/>
    <col min="11444" max="11520" width="27.7109375" style="39"/>
    <col min="11521" max="11521" width="8.7109375" style="39" customWidth="1"/>
    <col min="11522" max="11522" width="45.7109375" style="39" customWidth="1"/>
    <col min="11523" max="11523" width="15.7109375" style="39" customWidth="1"/>
    <col min="11524" max="11525" width="17.7109375" style="39" customWidth="1"/>
    <col min="11526" max="11526" width="15.28515625" style="39" customWidth="1"/>
    <col min="11527" max="11527" width="35.7109375" style="39" customWidth="1"/>
    <col min="11528" max="11528" width="17.7109375" style="39" customWidth="1"/>
    <col min="11529" max="11529" width="15.28515625" style="39" customWidth="1"/>
    <col min="11530" max="11530" width="30.7109375" style="39" customWidth="1"/>
    <col min="11531" max="11696" width="8.7109375" style="39" customWidth="1"/>
    <col min="11697" max="11697" width="10.42578125" style="39" customWidth="1"/>
    <col min="11698" max="11698" width="80.42578125" style="39" customWidth="1"/>
    <col min="11699" max="11699" width="19.5703125" style="39" customWidth="1"/>
    <col min="11700" max="11776" width="27.7109375" style="39"/>
    <col min="11777" max="11777" width="8.7109375" style="39" customWidth="1"/>
    <col min="11778" max="11778" width="45.7109375" style="39" customWidth="1"/>
    <col min="11779" max="11779" width="15.7109375" style="39" customWidth="1"/>
    <col min="11780" max="11781" width="17.7109375" style="39" customWidth="1"/>
    <col min="11782" max="11782" width="15.28515625" style="39" customWidth="1"/>
    <col min="11783" max="11783" width="35.7109375" style="39" customWidth="1"/>
    <col min="11784" max="11784" width="17.7109375" style="39" customWidth="1"/>
    <col min="11785" max="11785" width="15.28515625" style="39" customWidth="1"/>
    <col min="11786" max="11786" width="30.7109375" style="39" customWidth="1"/>
    <col min="11787" max="11952" width="8.7109375" style="39" customWidth="1"/>
    <col min="11953" max="11953" width="10.42578125" style="39" customWidth="1"/>
    <col min="11954" max="11954" width="80.42578125" style="39" customWidth="1"/>
    <col min="11955" max="11955" width="19.5703125" style="39" customWidth="1"/>
    <col min="11956" max="12032" width="27.7109375" style="39"/>
    <col min="12033" max="12033" width="8.7109375" style="39" customWidth="1"/>
    <col min="12034" max="12034" width="45.7109375" style="39" customWidth="1"/>
    <col min="12035" max="12035" width="15.7109375" style="39" customWidth="1"/>
    <col min="12036" max="12037" width="17.7109375" style="39" customWidth="1"/>
    <col min="12038" max="12038" width="15.28515625" style="39" customWidth="1"/>
    <col min="12039" max="12039" width="35.7109375" style="39" customWidth="1"/>
    <col min="12040" max="12040" width="17.7109375" style="39" customWidth="1"/>
    <col min="12041" max="12041" width="15.28515625" style="39" customWidth="1"/>
    <col min="12042" max="12042" width="30.7109375" style="39" customWidth="1"/>
    <col min="12043" max="12208" width="8.7109375" style="39" customWidth="1"/>
    <col min="12209" max="12209" width="10.42578125" style="39" customWidth="1"/>
    <col min="12210" max="12210" width="80.42578125" style="39" customWidth="1"/>
    <col min="12211" max="12211" width="19.5703125" style="39" customWidth="1"/>
    <col min="12212" max="12288" width="27.7109375" style="39"/>
    <col min="12289" max="12289" width="8.7109375" style="39" customWidth="1"/>
    <col min="12290" max="12290" width="45.7109375" style="39" customWidth="1"/>
    <col min="12291" max="12291" width="15.7109375" style="39" customWidth="1"/>
    <col min="12292" max="12293" width="17.7109375" style="39" customWidth="1"/>
    <col min="12294" max="12294" width="15.28515625" style="39" customWidth="1"/>
    <col min="12295" max="12295" width="35.7109375" style="39" customWidth="1"/>
    <col min="12296" max="12296" width="17.7109375" style="39" customWidth="1"/>
    <col min="12297" max="12297" width="15.28515625" style="39" customWidth="1"/>
    <col min="12298" max="12298" width="30.7109375" style="39" customWidth="1"/>
    <col min="12299" max="12464" width="8.7109375" style="39" customWidth="1"/>
    <col min="12465" max="12465" width="10.42578125" style="39" customWidth="1"/>
    <col min="12466" max="12466" width="80.42578125" style="39" customWidth="1"/>
    <col min="12467" max="12467" width="19.5703125" style="39" customWidth="1"/>
    <col min="12468" max="12544" width="27.7109375" style="39"/>
    <col min="12545" max="12545" width="8.7109375" style="39" customWidth="1"/>
    <col min="12546" max="12546" width="45.7109375" style="39" customWidth="1"/>
    <col min="12547" max="12547" width="15.7109375" style="39" customWidth="1"/>
    <col min="12548" max="12549" width="17.7109375" style="39" customWidth="1"/>
    <col min="12550" max="12550" width="15.28515625" style="39" customWidth="1"/>
    <col min="12551" max="12551" width="35.7109375" style="39" customWidth="1"/>
    <col min="12552" max="12552" width="17.7109375" style="39" customWidth="1"/>
    <col min="12553" max="12553" width="15.28515625" style="39" customWidth="1"/>
    <col min="12554" max="12554" width="30.7109375" style="39" customWidth="1"/>
    <col min="12555" max="12720" width="8.7109375" style="39" customWidth="1"/>
    <col min="12721" max="12721" width="10.42578125" style="39" customWidth="1"/>
    <col min="12722" max="12722" width="80.42578125" style="39" customWidth="1"/>
    <col min="12723" max="12723" width="19.5703125" style="39" customWidth="1"/>
    <col min="12724" max="12800" width="27.7109375" style="39"/>
    <col min="12801" max="12801" width="8.7109375" style="39" customWidth="1"/>
    <col min="12802" max="12802" width="45.7109375" style="39" customWidth="1"/>
    <col min="12803" max="12803" width="15.7109375" style="39" customWidth="1"/>
    <col min="12804" max="12805" width="17.7109375" style="39" customWidth="1"/>
    <col min="12806" max="12806" width="15.28515625" style="39" customWidth="1"/>
    <col min="12807" max="12807" width="35.7109375" style="39" customWidth="1"/>
    <col min="12808" max="12808" width="17.7109375" style="39" customWidth="1"/>
    <col min="12809" max="12809" width="15.28515625" style="39" customWidth="1"/>
    <col min="12810" max="12810" width="30.7109375" style="39" customWidth="1"/>
    <col min="12811" max="12976" width="8.7109375" style="39" customWidth="1"/>
    <col min="12977" max="12977" width="10.42578125" style="39" customWidth="1"/>
    <col min="12978" max="12978" width="80.42578125" style="39" customWidth="1"/>
    <col min="12979" max="12979" width="19.5703125" style="39" customWidth="1"/>
    <col min="12980" max="13056" width="27.7109375" style="39"/>
    <col min="13057" max="13057" width="8.7109375" style="39" customWidth="1"/>
    <col min="13058" max="13058" width="45.7109375" style="39" customWidth="1"/>
    <col min="13059" max="13059" width="15.7109375" style="39" customWidth="1"/>
    <col min="13060" max="13061" width="17.7109375" style="39" customWidth="1"/>
    <col min="13062" max="13062" width="15.28515625" style="39" customWidth="1"/>
    <col min="13063" max="13063" width="35.7109375" style="39" customWidth="1"/>
    <col min="13064" max="13064" width="17.7109375" style="39" customWidth="1"/>
    <col min="13065" max="13065" width="15.28515625" style="39" customWidth="1"/>
    <col min="13066" max="13066" width="30.7109375" style="39" customWidth="1"/>
    <col min="13067" max="13232" width="8.7109375" style="39" customWidth="1"/>
    <col min="13233" max="13233" width="10.42578125" style="39" customWidth="1"/>
    <col min="13234" max="13234" width="80.42578125" style="39" customWidth="1"/>
    <col min="13235" max="13235" width="19.5703125" style="39" customWidth="1"/>
    <col min="13236" max="13312" width="27.7109375" style="39"/>
    <col min="13313" max="13313" width="8.7109375" style="39" customWidth="1"/>
    <col min="13314" max="13314" width="45.7109375" style="39" customWidth="1"/>
    <col min="13315" max="13315" width="15.7109375" style="39" customWidth="1"/>
    <col min="13316" max="13317" width="17.7109375" style="39" customWidth="1"/>
    <col min="13318" max="13318" width="15.28515625" style="39" customWidth="1"/>
    <col min="13319" max="13319" width="35.7109375" style="39" customWidth="1"/>
    <col min="13320" max="13320" width="17.7109375" style="39" customWidth="1"/>
    <col min="13321" max="13321" width="15.28515625" style="39" customWidth="1"/>
    <col min="13322" max="13322" width="30.7109375" style="39" customWidth="1"/>
    <col min="13323" max="13488" width="8.7109375" style="39" customWidth="1"/>
    <col min="13489" max="13489" width="10.42578125" style="39" customWidth="1"/>
    <col min="13490" max="13490" width="80.42578125" style="39" customWidth="1"/>
    <col min="13491" max="13491" width="19.5703125" style="39" customWidth="1"/>
    <col min="13492" max="13568" width="27.7109375" style="39"/>
    <col min="13569" max="13569" width="8.7109375" style="39" customWidth="1"/>
    <col min="13570" max="13570" width="45.7109375" style="39" customWidth="1"/>
    <col min="13571" max="13571" width="15.7109375" style="39" customWidth="1"/>
    <col min="13572" max="13573" width="17.7109375" style="39" customWidth="1"/>
    <col min="13574" max="13574" width="15.28515625" style="39" customWidth="1"/>
    <col min="13575" max="13575" width="35.7109375" style="39" customWidth="1"/>
    <col min="13576" max="13576" width="17.7109375" style="39" customWidth="1"/>
    <col min="13577" max="13577" width="15.28515625" style="39" customWidth="1"/>
    <col min="13578" max="13578" width="30.7109375" style="39" customWidth="1"/>
    <col min="13579" max="13744" width="8.7109375" style="39" customWidth="1"/>
    <col min="13745" max="13745" width="10.42578125" style="39" customWidth="1"/>
    <col min="13746" max="13746" width="80.42578125" style="39" customWidth="1"/>
    <col min="13747" max="13747" width="19.5703125" style="39" customWidth="1"/>
    <col min="13748" max="13824" width="27.7109375" style="39"/>
    <col min="13825" max="13825" width="8.7109375" style="39" customWidth="1"/>
    <col min="13826" max="13826" width="45.7109375" style="39" customWidth="1"/>
    <col min="13827" max="13827" width="15.7109375" style="39" customWidth="1"/>
    <col min="13828" max="13829" width="17.7109375" style="39" customWidth="1"/>
    <col min="13830" max="13830" width="15.28515625" style="39" customWidth="1"/>
    <col min="13831" max="13831" width="35.7109375" style="39" customWidth="1"/>
    <col min="13832" max="13832" width="17.7109375" style="39" customWidth="1"/>
    <col min="13833" max="13833" width="15.28515625" style="39" customWidth="1"/>
    <col min="13834" max="13834" width="30.7109375" style="39" customWidth="1"/>
    <col min="13835" max="14000" width="8.7109375" style="39" customWidth="1"/>
    <col min="14001" max="14001" width="10.42578125" style="39" customWidth="1"/>
    <col min="14002" max="14002" width="80.42578125" style="39" customWidth="1"/>
    <col min="14003" max="14003" width="19.5703125" style="39" customWidth="1"/>
    <col min="14004" max="14080" width="27.7109375" style="39"/>
    <col min="14081" max="14081" width="8.7109375" style="39" customWidth="1"/>
    <col min="14082" max="14082" width="45.7109375" style="39" customWidth="1"/>
    <col min="14083" max="14083" width="15.7109375" style="39" customWidth="1"/>
    <col min="14084" max="14085" width="17.7109375" style="39" customWidth="1"/>
    <col min="14086" max="14086" width="15.28515625" style="39" customWidth="1"/>
    <col min="14087" max="14087" width="35.7109375" style="39" customWidth="1"/>
    <col min="14088" max="14088" width="17.7109375" style="39" customWidth="1"/>
    <col min="14089" max="14089" width="15.28515625" style="39" customWidth="1"/>
    <col min="14090" max="14090" width="30.7109375" style="39" customWidth="1"/>
    <col min="14091" max="14256" width="8.7109375" style="39" customWidth="1"/>
    <col min="14257" max="14257" width="10.42578125" style="39" customWidth="1"/>
    <col min="14258" max="14258" width="80.42578125" style="39" customWidth="1"/>
    <col min="14259" max="14259" width="19.5703125" style="39" customWidth="1"/>
    <col min="14260" max="14336" width="27.7109375" style="39"/>
    <col min="14337" max="14337" width="8.7109375" style="39" customWidth="1"/>
    <col min="14338" max="14338" width="45.7109375" style="39" customWidth="1"/>
    <col min="14339" max="14339" width="15.7109375" style="39" customWidth="1"/>
    <col min="14340" max="14341" width="17.7109375" style="39" customWidth="1"/>
    <col min="14342" max="14342" width="15.28515625" style="39" customWidth="1"/>
    <col min="14343" max="14343" width="35.7109375" style="39" customWidth="1"/>
    <col min="14344" max="14344" width="17.7109375" style="39" customWidth="1"/>
    <col min="14345" max="14345" width="15.28515625" style="39" customWidth="1"/>
    <col min="14346" max="14346" width="30.7109375" style="39" customWidth="1"/>
    <col min="14347" max="14512" width="8.7109375" style="39" customWidth="1"/>
    <col min="14513" max="14513" width="10.42578125" style="39" customWidth="1"/>
    <col min="14514" max="14514" width="80.42578125" style="39" customWidth="1"/>
    <col min="14515" max="14515" width="19.5703125" style="39" customWidth="1"/>
    <col min="14516" max="14592" width="27.7109375" style="39"/>
    <col min="14593" max="14593" width="8.7109375" style="39" customWidth="1"/>
    <col min="14594" max="14594" width="45.7109375" style="39" customWidth="1"/>
    <col min="14595" max="14595" width="15.7109375" style="39" customWidth="1"/>
    <col min="14596" max="14597" width="17.7109375" style="39" customWidth="1"/>
    <col min="14598" max="14598" width="15.28515625" style="39" customWidth="1"/>
    <col min="14599" max="14599" width="35.7109375" style="39" customWidth="1"/>
    <col min="14600" max="14600" width="17.7109375" style="39" customWidth="1"/>
    <col min="14601" max="14601" width="15.28515625" style="39" customWidth="1"/>
    <col min="14602" max="14602" width="30.7109375" style="39" customWidth="1"/>
    <col min="14603" max="14768" width="8.7109375" style="39" customWidth="1"/>
    <col min="14769" max="14769" width="10.42578125" style="39" customWidth="1"/>
    <col min="14770" max="14770" width="80.42578125" style="39" customWidth="1"/>
    <col min="14771" max="14771" width="19.5703125" style="39" customWidth="1"/>
    <col min="14772" max="14848" width="27.7109375" style="39"/>
    <col min="14849" max="14849" width="8.7109375" style="39" customWidth="1"/>
    <col min="14850" max="14850" width="45.7109375" style="39" customWidth="1"/>
    <col min="14851" max="14851" width="15.7109375" style="39" customWidth="1"/>
    <col min="14852" max="14853" width="17.7109375" style="39" customWidth="1"/>
    <col min="14854" max="14854" width="15.28515625" style="39" customWidth="1"/>
    <col min="14855" max="14855" width="35.7109375" style="39" customWidth="1"/>
    <col min="14856" max="14856" width="17.7109375" style="39" customWidth="1"/>
    <col min="14857" max="14857" width="15.28515625" style="39" customWidth="1"/>
    <col min="14858" max="14858" width="30.7109375" style="39" customWidth="1"/>
    <col min="14859" max="15024" width="8.7109375" style="39" customWidth="1"/>
    <col min="15025" max="15025" width="10.42578125" style="39" customWidth="1"/>
    <col min="15026" max="15026" width="80.42578125" style="39" customWidth="1"/>
    <col min="15027" max="15027" width="19.5703125" style="39" customWidth="1"/>
    <col min="15028" max="15104" width="27.7109375" style="39"/>
    <col min="15105" max="15105" width="8.7109375" style="39" customWidth="1"/>
    <col min="15106" max="15106" width="45.7109375" style="39" customWidth="1"/>
    <col min="15107" max="15107" width="15.7109375" style="39" customWidth="1"/>
    <col min="15108" max="15109" width="17.7109375" style="39" customWidth="1"/>
    <col min="15110" max="15110" width="15.28515625" style="39" customWidth="1"/>
    <col min="15111" max="15111" width="35.7109375" style="39" customWidth="1"/>
    <col min="15112" max="15112" width="17.7109375" style="39" customWidth="1"/>
    <col min="15113" max="15113" width="15.28515625" style="39" customWidth="1"/>
    <col min="15114" max="15114" width="30.7109375" style="39" customWidth="1"/>
    <col min="15115" max="15280" width="8.7109375" style="39" customWidth="1"/>
    <col min="15281" max="15281" width="10.42578125" style="39" customWidth="1"/>
    <col min="15282" max="15282" width="80.42578125" style="39" customWidth="1"/>
    <col min="15283" max="15283" width="19.5703125" style="39" customWidth="1"/>
    <col min="15284" max="15360" width="27.7109375" style="39"/>
    <col min="15361" max="15361" width="8.7109375" style="39" customWidth="1"/>
    <col min="15362" max="15362" width="45.7109375" style="39" customWidth="1"/>
    <col min="15363" max="15363" width="15.7109375" style="39" customWidth="1"/>
    <col min="15364" max="15365" width="17.7109375" style="39" customWidth="1"/>
    <col min="15366" max="15366" width="15.28515625" style="39" customWidth="1"/>
    <col min="15367" max="15367" width="35.7109375" style="39" customWidth="1"/>
    <col min="15368" max="15368" width="17.7109375" style="39" customWidth="1"/>
    <col min="15369" max="15369" width="15.28515625" style="39" customWidth="1"/>
    <col min="15370" max="15370" width="30.7109375" style="39" customWidth="1"/>
    <col min="15371" max="15536" width="8.7109375" style="39" customWidth="1"/>
    <col min="15537" max="15537" width="10.42578125" style="39" customWidth="1"/>
    <col min="15538" max="15538" width="80.42578125" style="39" customWidth="1"/>
    <col min="15539" max="15539" width="19.5703125" style="39" customWidth="1"/>
    <col min="15540" max="15616" width="27.7109375" style="39"/>
    <col min="15617" max="15617" width="8.7109375" style="39" customWidth="1"/>
    <col min="15618" max="15618" width="45.7109375" style="39" customWidth="1"/>
    <col min="15619" max="15619" width="15.7109375" style="39" customWidth="1"/>
    <col min="15620" max="15621" width="17.7109375" style="39" customWidth="1"/>
    <col min="15622" max="15622" width="15.28515625" style="39" customWidth="1"/>
    <col min="15623" max="15623" width="35.7109375" style="39" customWidth="1"/>
    <col min="15624" max="15624" width="17.7109375" style="39" customWidth="1"/>
    <col min="15625" max="15625" width="15.28515625" style="39" customWidth="1"/>
    <col min="15626" max="15626" width="30.7109375" style="39" customWidth="1"/>
    <col min="15627" max="15792" width="8.7109375" style="39" customWidth="1"/>
    <col min="15793" max="15793" width="10.42578125" style="39" customWidth="1"/>
    <col min="15794" max="15794" width="80.42578125" style="39" customWidth="1"/>
    <col min="15795" max="15795" width="19.5703125" style="39" customWidth="1"/>
    <col min="15796" max="15872" width="27.7109375" style="39"/>
    <col min="15873" max="15873" width="8.7109375" style="39" customWidth="1"/>
    <col min="15874" max="15874" width="45.7109375" style="39" customWidth="1"/>
    <col min="15875" max="15875" width="15.7109375" style="39" customWidth="1"/>
    <col min="15876" max="15877" width="17.7109375" style="39" customWidth="1"/>
    <col min="15878" max="15878" width="15.28515625" style="39" customWidth="1"/>
    <col min="15879" max="15879" width="35.7109375" style="39" customWidth="1"/>
    <col min="15880" max="15880" width="17.7109375" style="39" customWidth="1"/>
    <col min="15881" max="15881" width="15.28515625" style="39" customWidth="1"/>
    <col min="15882" max="15882" width="30.7109375" style="39" customWidth="1"/>
    <col min="15883" max="16048" width="8.7109375" style="39" customWidth="1"/>
    <col min="16049" max="16049" width="10.42578125" style="39" customWidth="1"/>
    <col min="16050" max="16050" width="80.42578125" style="39" customWidth="1"/>
    <col min="16051" max="16051" width="19.5703125" style="39" customWidth="1"/>
    <col min="16052" max="16128" width="27.7109375" style="39"/>
    <col min="16129" max="16129" width="8.7109375" style="39" customWidth="1"/>
    <col min="16130" max="16130" width="45.7109375" style="39" customWidth="1"/>
    <col min="16131" max="16131" width="15.7109375" style="39" customWidth="1"/>
    <col min="16132" max="16133" width="17.7109375" style="39" customWidth="1"/>
    <col min="16134" max="16134" width="15.28515625" style="39" customWidth="1"/>
    <col min="16135" max="16135" width="35.7109375" style="39" customWidth="1"/>
    <col min="16136" max="16136" width="17.7109375" style="39" customWidth="1"/>
    <col min="16137" max="16137" width="15.28515625" style="39" customWidth="1"/>
    <col min="16138" max="16138" width="30.7109375" style="39" customWidth="1"/>
    <col min="16139" max="16304" width="8.7109375" style="39" customWidth="1"/>
    <col min="16305" max="16305" width="10.42578125" style="39" customWidth="1"/>
    <col min="16306" max="16306" width="80.42578125" style="39" customWidth="1"/>
    <col min="16307" max="16307" width="19.5703125" style="39" customWidth="1"/>
    <col min="16308" max="16384" width="27.7109375" style="39"/>
  </cols>
  <sheetData>
    <row r="1" spans="1:10" s="40" customFormat="1" ht="18" customHeight="1" x14ac:dyDescent="0.25">
      <c r="A1" s="1318" t="s">
        <v>883</v>
      </c>
      <c r="B1" s="1318"/>
      <c r="C1" s="1318"/>
      <c r="D1" s="1318"/>
      <c r="E1" s="1318"/>
      <c r="F1" s="1318"/>
      <c r="G1" s="1318"/>
      <c r="H1" s="1318"/>
      <c r="I1" s="1318"/>
      <c r="J1" s="1318"/>
    </row>
    <row r="2" spans="1:10" s="40" customFormat="1" x14ac:dyDescent="0.25">
      <c r="A2" s="1318" t="s">
        <v>56</v>
      </c>
      <c r="B2" s="1318"/>
      <c r="C2" s="1318"/>
      <c r="D2" s="1318"/>
      <c r="E2" s="1318"/>
      <c r="F2" s="1318"/>
      <c r="G2" s="1318"/>
      <c r="H2" s="1318"/>
      <c r="I2" s="1318"/>
      <c r="J2" s="1318"/>
    </row>
    <row r="3" spans="1:10" x14ac:dyDescent="0.3">
      <c r="A3" s="1452" t="s">
        <v>215</v>
      </c>
      <c r="B3" s="1452"/>
      <c r="C3" s="1452"/>
      <c r="D3" s="1452"/>
      <c r="E3" s="1452"/>
      <c r="F3" s="1452"/>
      <c r="G3" s="1452"/>
      <c r="H3" s="1452"/>
      <c r="I3" s="1452"/>
      <c r="J3" s="1452"/>
    </row>
    <row r="4" spans="1:10" s="41" customFormat="1" x14ac:dyDescent="0.3">
      <c r="A4" s="1453" t="s">
        <v>1542</v>
      </c>
      <c r="B4" s="1453"/>
      <c r="C4" s="1453"/>
      <c r="D4" s="1453"/>
      <c r="E4" s="1453"/>
      <c r="F4" s="1453"/>
      <c r="G4" s="1453"/>
      <c r="H4" s="1453"/>
      <c r="I4" s="1453"/>
      <c r="J4" s="1453"/>
    </row>
    <row r="5" spans="1:10" s="41" customFormat="1" x14ac:dyDescent="0.3">
      <c r="A5" s="1454"/>
      <c r="B5" s="1454"/>
      <c r="C5" s="1454"/>
      <c r="D5" s="1454"/>
      <c r="E5" s="1454"/>
      <c r="F5" s="1454"/>
      <c r="G5" s="1454"/>
      <c r="H5" s="1454"/>
      <c r="I5" s="1454"/>
      <c r="J5" s="1454"/>
    </row>
    <row r="6" spans="1:10" s="42" customFormat="1" ht="135.75" customHeight="1" x14ac:dyDescent="0.25">
      <c r="A6" s="529" t="s">
        <v>1</v>
      </c>
      <c r="B6" s="149" t="s">
        <v>2</v>
      </c>
      <c r="C6" s="149" t="s">
        <v>3</v>
      </c>
      <c r="D6" s="150" t="s">
        <v>892</v>
      </c>
      <c r="E6" s="151" t="s">
        <v>1587</v>
      </c>
      <c r="F6" s="151" t="s">
        <v>4</v>
      </c>
      <c r="G6" s="149" t="s">
        <v>5</v>
      </c>
      <c r="H6" s="149" t="s">
        <v>1588</v>
      </c>
      <c r="I6" s="149" t="s">
        <v>6</v>
      </c>
      <c r="J6" s="149" t="s">
        <v>7</v>
      </c>
    </row>
    <row r="7" spans="1:10" s="43" customFormat="1" ht="17.25" customHeight="1" x14ac:dyDescent="0.3">
      <c r="A7" s="213">
        <v>1</v>
      </c>
      <c r="B7" s="193">
        <v>2</v>
      </c>
      <c r="C7" s="193">
        <v>3</v>
      </c>
      <c r="D7" s="213">
        <v>4</v>
      </c>
      <c r="E7" s="213">
        <v>5</v>
      </c>
      <c r="F7" s="213">
        <v>6</v>
      </c>
      <c r="G7" s="213">
        <v>7</v>
      </c>
      <c r="H7" s="213">
        <v>8</v>
      </c>
      <c r="I7" s="213">
        <v>9</v>
      </c>
      <c r="J7" s="213">
        <v>10</v>
      </c>
    </row>
    <row r="8" spans="1:10" x14ac:dyDescent="0.3">
      <c r="A8" s="1436" t="s">
        <v>216</v>
      </c>
      <c r="B8" s="1436"/>
      <c r="C8" s="1436"/>
      <c r="D8" s="1436"/>
      <c r="E8" s="1436"/>
      <c r="F8" s="1436"/>
      <c r="G8" s="1436"/>
      <c r="H8" s="1436"/>
      <c r="I8" s="1436"/>
      <c r="J8" s="1436"/>
    </row>
    <row r="9" spans="1:10" s="44" customFormat="1" hidden="1" x14ac:dyDescent="0.3">
      <c r="A9" s="1465" t="s">
        <v>9</v>
      </c>
      <c r="B9" s="1458" t="s">
        <v>1370</v>
      </c>
      <c r="C9" s="518" t="s">
        <v>15</v>
      </c>
      <c r="D9" s="524">
        <f>D11</f>
        <v>0</v>
      </c>
      <c r="E9" s="524">
        <f>E11</f>
        <v>0</v>
      </c>
      <c r="F9" s="524" t="e">
        <f>E9/D9*100</f>
        <v>#DIV/0!</v>
      </c>
      <c r="G9" s="1040"/>
      <c r="H9" s="524">
        <f>H11</f>
        <v>0</v>
      </c>
      <c r="I9" s="524" t="e">
        <f>H9/D9*100</f>
        <v>#DIV/0!</v>
      </c>
      <c r="J9" s="1040"/>
    </row>
    <row r="10" spans="1:10" s="44" customFormat="1" ht="72.75" hidden="1" customHeight="1" x14ac:dyDescent="0.3">
      <c r="A10" s="1465"/>
      <c r="B10" s="1458"/>
      <c r="C10" s="518" t="s">
        <v>16</v>
      </c>
      <c r="D10" s="524">
        <v>0</v>
      </c>
      <c r="E10" s="524">
        <v>0</v>
      </c>
      <c r="F10" s="524">
        <v>0</v>
      </c>
      <c r="G10" s="1425"/>
      <c r="H10" s="524">
        <v>0</v>
      </c>
      <c r="I10" s="524">
        <v>0</v>
      </c>
      <c r="J10" s="1466"/>
    </row>
    <row r="11" spans="1:10" s="44" customFormat="1" ht="93.75" hidden="1" x14ac:dyDescent="0.3">
      <c r="A11" s="1465"/>
      <c r="B11" s="1458"/>
      <c r="C11" s="518" t="s">
        <v>19</v>
      </c>
      <c r="D11" s="524">
        <f>D15</f>
        <v>0</v>
      </c>
      <c r="E11" s="524">
        <f>E15</f>
        <v>0</v>
      </c>
      <c r="F11" s="524" t="e">
        <f>E11/D11*100</f>
        <v>#DIV/0!</v>
      </c>
      <c r="G11" s="1425"/>
      <c r="H11" s="524">
        <f>H15</f>
        <v>0</v>
      </c>
      <c r="I11" s="524" t="e">
        <f>H11/D11*100</f>
        <v>#DIV/0!</v>
      </c>
      <c r="J11" s="1466"/>
    </row>
    <row r="12" spans="1:10" s="44" customFormat="1" hidden="1" x14ac:dyDescent="0.3">
      <c r="A12" s="1467" t="s">
        <v>21</v>
      </c>
      <c r="B12" s="1455" t="s">
        <v>583</v>
      </c>
      <c r="C12" s="522" t="s">
        <v>15</v>
      </c>
      <c r="D12" s="520">
        <v>0</v>
      </c>
      <c r="E12" s="520">
        <v>0</v>
      </c>
      <c r="F12" s="520">
        <v>0</v>
      </c>
      <c r="G12" s="1462"/>
      <c r="H12" s="520">
        <v>0</v>
      </c>
      <c r="I12" s="520">
        <v>0</v>
      </c>
      <c r="J12" s="1403" t="s">
        <v>530</v>
      </c>
    </row>
    <row r="13" spans="1:10" s="44" customFormat="1" ht="75" hidden="1" x14ac:dyDescent="0.3">
      <c r="A13" s="1467"/>
      <c r="B13" s="1455"/>
      <c r="C13" s="522" t="s">
        <v>16</v>
      </c>
      <c r="D13" s="520">
        <v>0</v>
      </c>
      <c r="E13" s="520">
        <v>0</v>
      </c>
      <c r="F13" s="520">
        <v>0</v>
      </c>
      <c r="G13" s="1463"/>
      <c r="H13" s="520">
        <v>0</v>
      </c>
      <c r="I13" s="520">
        <v>0</v>
      </c>
      <c r="J13" s="1404"/>
    </row>
    <row r="14" spans="1:10" s="44" customFormat="1" ht="88.5" hidden="1" customHeight="1" x14ac:dyDescent="0.3">
      <c r="A14" s="1467"/>
      <c r="B14" s="1455"/>
      <c r="C14" s="522" t="s">
        <v>19</v>
      </c>
      <c r="D14" s="520">
        <v>0</v>
      </c>
      <c r="E14" s="520">
        <v>0</v>
      </c>
      <c r="F14" s="520">
        <v>0</v>
      </c>
      <c r="G14" s="1464"/>
      <c r="H14" s="520">
        <v>0</v>
      </c>
      <c r="I14" s="520">
        <v>0</v>
      </c>
      <c r="J14" s="1405"/>
    </row>
    <row r="15" spans="1:10" s="44" customFormat="1" ht="93.75" hidden="1" customHeight="1" x14ac:dyDescent="0.3">
      <c r="A15" s="521" t="s">
        <v>11</v>
      </c>
      <c r="B15" s="919" t="s">
        <v>584</v>
      </c>
      <c r="C15" s="522" t="s">
        <v>19</v>
      </c>
      <c r="D15" s="520">
        <v>0</v>
      </c>
      <c r="E15" s="520">
        <v>0</v>
      </c>
      <c r="F15" s="520">
        <v>0</v>
      </c>
      <c r="G15" s="917"/>
      <c r="H15" s="520">
        <v>0</v>
      </c>
      <c r="I15" s="520">
        <v>0</v>
      </c>
      <c r="J15" s="917"/>
    </row>
    <row r="16" spans="1:10" ht="22.5" customHeight="1" x14ac:dyDescent="0.3">
      <c r="A16" s="1438" t="s">
        <v>12</v>
      </c>
      <c r="B16" s="1458" t="s">
        <v>1360</v>
      </c>
      <c r="C16" s="518" t="s">
        <v>15</v>
      </c>
      <c r="D16" s="920">
        <f>D17+D18</f>
        <v>764102.94</v>
      </c>
      <c r="E16" s="920">
        <f>E17+E18</f>
        <v>547189.64</v>
      </c>
      <c r="F16" s="214">
        <f>E16/D16*100</f>
        <v>71.6120317505911</v>
      </c>
      <c r="G16" s="1425"/>
      <c r="H16" s="920">
        <f>E16</f>
        <v>547189.64</v>
      </c>
      <c r="I16" s="920">
        <f t="shared" ref="I16:I40" si="0">F16</f>
        <v>71.6120317505911</v>
      </c>
      <c r="J16" s="1437"/>
    </row>
    <row r="17" spans="1:13" ht="74.25" customHeight="1" x14ac:dyDescent="0.3">
      <c r="A17" s="1438"/>
      <c r="B17" s="1458"/>
      <c r="C17" s="518" t="s">
        <v>16</v>
      </c>
      <c r="D17" s="920">
        <f>D19+D20+D21+D25</f>
        <v>127314</v>
      </c>
      <c r="E17" s="920">
        <f>E19+E20+E21+E25</f>
        <v>71274.880000000005</v>
      </c>
      <c r="F17" s="214">
        <f>E17/D17*100</f>
        <v>55.983536767362587</v>
      </c>
      <c r="G17" s="1425"/>
      <c r="H17" s="920">
        <f>E17</f>
        <v>71274.880000000005</v>
      </c>
      <c r="I17" s="920">
        <f t="shared" si="0"/>
        <v>55.983536767362587</v>
      </c>
      <c r="J17" s="1437"/>
    </row>
    <row r="18" spans="1:13" ht="94.5" customHeight="1" x14ac:dyDescent="0.3">
      <c r="A18" s="1438"/>
      <c r="B18" s="1458"/>
      <c r="C18" s="518" t="s">
        <v>19</v>
      </c>
      <c r="D18" s="920">
        <f>D22+D23+D26</f>
        <v>636788.93999999994</v>
      </c>
      <c r="E18" s="920">
        <f>E22+E23+E26</f>
        <v>475914.76</v>
      </c>
      <c r="F18" s="214">
        <f>E18/D18*100</f>
        <v>74.73665607320379</v>
      </c>
      <c r="G18" s="1425"/>
      <c r="H18" s="920">
        <f>E18</f>
        <v>475914.76</v>
      </c>
      <c r="I18" s="920">
        <f t="shared" si="0"/>
        <v>74.73665607320379</v>
      </c>
      <c r="J18" s="1437"/>
    </row>
    <row r="19" spans="1:13" s="45" customFormat="1" ht="99.75" hidden="1" customHeight="1" x14ac:dyDescent="0.25">
      <c r="A19" s="523" t="s">
        <v>13</v>
      </c>
      <c r="B19" s="919" t="s">
        <v>218</v>
      </c>
      <c r="C19" s="522" t="s">
        <v>16</v>
      </c>
      <c r="D19" s="923">
        <v>0</v>
      </c>
      <c r="E19" s="923">
        <v>0</v>
      </c>
      <c r="F19" s="923">
        <v>0</v>
      </c>
      <c r="G19" s="1041"/>
      <c r="H19" s="923">
        <f>E19</f>
        <v>0</v>
      </c>
      <c r="I19" s="923">
        <f t="shared" si="0"/>
        <v>0</v>
      </c>
      <c r="J19" s="916"/>
    </row>
    <row r="20" spans="1:13" ht="99.75" hidden="1" customHeight="1" x14ac:dyDescent="0.3">
      <c r="A20" s="523" t="s">
        <v>22</v>
      </c>
      <c r="B20" s="1052" t="s">
        <v>219</v>
      </c>
      <c r="C20" s="522" t="s">
        <v>16</v>
      </c>
      <c r="D20" s="923">
        <v>0</v>
      </c>
      <c r="E20" s="923">
        <v>0</v>
      </c>
      <c r="F20" s="923">
        <v>0</v>
      </c>
      <c r="G20" s="917" t="s">
        <v>792</v>
      </c>
      <c r="H20" s="923">
        <f>E20</f>
        <v>0</v>
      </c>
      <c r="I20" s="923">
        <f t="shared" si="0"/>
        <v>0</v>
      </c>
      <c r="J20" s="916"/>
    </row>
    <row r="21" spans="1:13" ht="153.75" customHeight="1" x14ac:dyDescent="0.3">
      <c r="A21" s="523" t="s">
        <v>13</v>
      </c>
      <c r="B21" s="919" t="s">
        <v>221</v>
      </c>
      <c r="C21" s="522" t="s">
        <v>16</v>
      </c>
      <c r="D21" s="923">
        <v>98812</v>
      </c>
      <c r="E21" s="923">
        <v>50703.56</v>
      </c>
      <c r="F21" s="923">
        <f t="shared" ref="F21:F40" si="1">E21/D21*100</f>
        <v>51.313160344897376</v>
      </c>
      <c r="G21" s="916" t="s">
        <v>1643</v>
      </c>
      <c r="H21" s="923">
        <f t="shared" ref="H21:H30" si="2">E21</f>
        <v>50703.56</v>
      </c>
      <c r="I21" s="923">
        <f t="shared" si="0"/>
        <v>51.313160344897376</v>
      </c>
      <c r="J21" s="1050" t="s">
        <v>1644</v>
      </c>
    </row>
    <row r="22" spans="1:13" ht="163.5" customHeight="1" x14ac:dyDescent="0.3">
      <c r="A22" s="523" t="s">
        <v>22</v>
      </c>
      <c r="B22" s="919" t="s">
        <v>497</v>
      </c>
      <c r="C22" s="522" t="s">
        <v>19</v>
      </c>
      <c r="D22" s="923">
        <v>569256.49</v>
      </c>
      <c r="E22" s="923">
        <v>446039.15</v>
      </c>
      <c r="F22" s="923">
        <f t="shared" si="1"/>
        <v>78.354688586861784</v>
      </c>
      <c r="G22" s="1042" t="s">
        <v>1395</v>
      </c>
      <c r="H22" s="923">
        <f t="shared" si="2"/>
        <v>446039.15</v>
      </c>
      <c r="I22" s="923">
        <f t="shared" si="0"/>
        <v>78.354688586861784</v>
      </c>
      <c r="J22" s="1050"/>
    </row>
    <row r="23" spans="1:13" ht="282" customHeight="1" x14ac:dyDescent="0.3">
      <c r="A23" s="523" t="s">
        <v>220</v>
      </c>
      <c r="B23" s="914" t="s">
        <v>224</v>
      </c>
      <c r="C23" s="522" t="s">
        <v>19</v>
      </c>
      <c r="D23" s="923">
        <v>53206.080000000002</v>
      </c>
      <c r="E23" s="923">
        <v>20898.82</v>
      </c>
      <c r="F23" s="923">
        <f t="shared" si="1"/>
        <v>39.279007211205936</v>
      </c>
      <c r="G23" s="1043" t="s">
        <v>1645</v>
      </c>
      <c r="H23" s="216">
        <f t="shared" si="2"/>
        <v>20898.82</v>
      </c>
      <c r="I23" s="923">
        <f t="shared" si="0"/>
        <v>39.279007211205936</v>
      </c>
      <c r="J23" s="916" t="s">
        <v>1646</v>
      </c>
      <c r="M23" s="39" t="s">
        <v>190</v>
      </c>
    </row>
    <row r="24" spans="1:13" ht="31.5" customHeight="1" x14ac:dyDescent="0.3">
      <c r="A24" s="1397" t="s">
        <v>222</v>
      </c>
      <c r="B24" s="1409" t="s">
        <v>526</v>
      </c>
      <c r="C24" s="522" t="s">
        <v>15</v>
      </c>
      <c r="D24" s="216">
        <f>D25+D26</f>
        <v>42828.37</v>
      </c>
      <c r="E24" s="923">
        <f>E25+E26</f>
        <v>29548.11</v>
      </c>
      <c r="F24" s="923">
        <f>E24/D24*100</f>
        <v>68.991908867883595</v>
      </c>
      <c r="G24" s="1468" t="s">
        <v>1861</v>
      </c>
      <c r="H24" s="923">
        <f>H25+H26</f>
        <v>29548.11</v>
      </c>
      <c r="I24" s="923">
        <f>H24/D24*100</f>
        <v>68.991908867883595</v>
      </c>
      <c r="J24" s="1468" t="s">
        <v>1644</v>
      </c>
    </row>
    <row r="25" spans="1:13" ht="86.25" customHeight="1" x14ac:dyDescent="0.3">
      <c r="A25" s="1398"/>
      <c r="B25" s="1410"/>
      <c r="C25" s="522" t="s">
        <v>16</v>
      </c>
      <c r="D25" s="216">
        <v>28502</v>
      </c>
      <c r="E25" s="923">
        <v>20571.32</v>
      </c>
      <c r="F25" s="923">
        <f t="shared" ref="F25:F26" si="3">E25/D25*100</f>
        <v>72.175005262788574</v>
      </c>
      <c r="G25" s="1469"/>
      <c r="H25" s="923">
        <f>E25</f>
        <v>20571.32</v>
      </c>
      <c r="I25" s="923">
        <f t="shared" ref="I25:I26" si="4">H25/D25*100</f>
        <v>72.175005262788574</v>
      </c>
      <c r="J25" s="1469"/>
    </row>
    <row r="26" spans="1:13" ht="99.75" customHeight="1" x14ac:dyDescent="0.3">
      <c r="A26" s="1399"/>
      <c r="B26" s="1411"/>
      <c r="C26" s="522" t="s">
        <v>19</v>
      </c>
      <c r="D26" s="216">
        <v>14326.37</v>
      </c>
      <c r="E26" s="923">
        <v>8976.7900000000009</v>
      </c>
      <c r="F26" s="923">
        <f t="shared" si="3"/>
        <v>62.659208159498881</v>
      </c>
      <c r="G26" s="1470"/>
      <c r="H26" s="923">
        <f>E26</f>
        <v>8976.7900000000009</v>
      </c>
      <c r="I26" s="923">
        <f t="shared" si="4"/>
        <v>62.659208159498881</v>
      </c>
      <c r="J26" s="1470"/>
    </row>
    <row r="27" spans="1:13" ht="33.75" customHeight="1" x14ac:dyDescent="0.3">
      <c r="A27" s="1412" t="s">
        <v>14</v>
      </c>
      <c r="B27" s="1415" t="s">
        <v>538</v>
      </c>
      <c r="C27" s="217" t="s">
        <v>15</v>
      </c>
      <c r="D27" s="920">
        <f>SUM(D28:D30)</f>
        <v>16798</v>
      </c>
      <c r="E27" s="920">
        <f>SUM(E28:E30)</f>
        <v>11035.94</v>
      </c>
      <c r="F27" s="920">
        <f t="shared" si="1"/>
        <v>65.697940230979881</v>
      </c>
      <c r="G27" s="1474"/>
      <c r="H27" s="920">
        <f t="shared" si="2"/>
        <v>11035.94</v>
      </c>
      <c r="I27" s="920">
        <f t="shared" si="0"/>
        <v>65.697940230979881</v>
      </c>
      <c r="J27" s="1475"/>
    </row>
    <row r="28" spans="1:13" ht="81" customHeight="1" x14ac:dyDescent="0.3">
      <c r="A28" s="1413"/>
      <c r="B28" s="1416"/>
      <c r="C28" s="518" t="s">
        <v>18</v>
      </c>
      <c r="D28" s="920">
        <f t="shared" ref="D28" si="5">D35</f>
        <v>0</v>
      </c>
      <c r="E28" s="920">
        <f>E35</f>
        <v>0</v>
      </c>
      <c r="F28" s="920">
        <v>0</v>
      </c>
      <c r="G28" s="1474"/>
      <c r="H28" s="920">
        <f t="shared" si="2"/>
        <v>0</v>
      </c>
      <c r="I28" s="920">
        <f t="shared" si="0"/>
        <v>0</v>
      </c>
      <c r="J28" s="1475"/>
    </row>
    <row r="29" spans="1:13" ht="87.75" customHeight="1" x14ac:dyDescent="0.3">
      <c r="A29" s="1413"/>
      <c r="B29" s="1416"/>
      <c r="C29" s="217" t="s">
        <v>16</v>
      </c>
      <c r="D29" s="920">
        <f>D32+D36</f>
        <v>10667</v>
      </c>
      <c r="E29" s="920">
        <f>E32+E36</f>
        <v>7008</v>
      </c>
      <c r="F29" s="920">
        <f t="shared" si="1"/>
        <v>65.697946939158143</v>
      </c>
      <c r="G29" s="1474"/>
      <c r="H29" s="920">
        <f t="shared" si="2"/>
        <v>7008</v>
      </c>
      <c r="I29" s="920">
        <f t="shared" si="0"/>
        <v>65.697946939158143</v>
      </c>
      <c r="J29" s="1475"/>
    </row>
    <row r="30" spans="1:13" ht="108" customHeight="1" x14ac:dyDescent="0.3">
      <c r="A30" s="1414"/>
      <c r="B30" s="1417"/>
      <c r="C30" s="217" t="s">
        <v>19</v>
      </c>
      <c r="D30" s="920">
        <f>D33+D37</f>
        <v>6131</v>
      </c>
      <c r="E30" s="920">
        <f>E33+E37</f>
        <v>4027.94</v>
      </c>
      <c r="F30" s="920">
        <f t="shared" si="1"/>
        <v>65.697928559778177</v>
      </c>
      <c r="G30" s="1474"/>
      <c r="H30" s="920">
        <f t="shared" si="2"/>
        <v>4027.94</v>
      </c>
      <c r="I30" s="920">
        <f t="shared" si="0"/>
        <v>65.697928559778177</v>
      </c>
      <c r="J30" s="1475"/>
    </row>
    <row r="31" spans="1:13" ht="35.25" customHeight="1" x14ac:dyDescent="0.3">
      <c r="A31" s="1397" t="s">
        <v>97</v>
      </c>
      <c r="B31" s="1400" t="s">
        <v>225</v>
      </c>
      <c r="C31" s="218" t="s">
        <v>15</v>
      </c>
      <c r="D31" s="923">
        <f>D32+D33</f>
        <v>16798</v>
      </c>
      <c r="E31" s="923">
        <f>E32+E33</f>
        <v>11035.94</v>
      </c>
      <c r="F31" s="923">
        <f>E31/D31*100</f>
        <v>65.697940230979881</v>
      </c>
      <c r="G31" s="1476" t="s">
        <v>1647</v>
      </c>
      <c r="H31" s="923">
        <f>H32+H33</f>
        <v>11035.94</v>
      </c>
      <c r="I31" s="923">
        <f>H31/D31*100</f>
        <v>65.697940230979881</v>
      </c>
      <c r="J31" s="1384" t="s">
        <v>1333</v>
      </c>
    </row>
    <row r="32" spans="1:13" ht="80.25" customHeight="1" x14ac:dyDescent="0.3">
      <c r="A32" s="1398"/>
      <c r="B32" s="1401"/>
      <c r="C32" s="596" t="s">
        <v>16</v>
      </c>
      <c r="D32" s="923">
        <v>10667</v>
      </c>
      <c r="E32" s="923">
        <v>7008</v>
      </c>
      <c r="F32" s="923">
        <f>E32/D32*100</f>
        <v>65.697946939158143</v>
      </c>
      <c r="G32" s="1477"/>
      <c r="H32" s="923">
        <f t="shared" ref="H32:H37" si="6">E32</f>
        <v>7008</v>
      </c>
      <c r="I32" s="923">
        <f>H32/D32*100</f>
        <v>65.697946939158143</v>
      </c>
      <c r="J32" s="1385"/>
    </row>
    <row r="33" spans="1:10" ht="96.75" customHeight="1" x14ac:dyDescent="0.3">
      <c r="A33" s="1399"/>
      <c r="B33" s="1402"/>
      <c r="C33" s="597" t="s">
        <v>19</v>
      </c>
      <c r="D33" s="922">
        <v>6131</v>
      </c>
      <c r="E33" s="922">
        <v>4027.94</v>
      </c>
      <c r="F33" s="922">
        <f>E33/D33*100</f>
        <v>65.697928559778177</v>
      </c>
      <c r="G33" s="1478"/>
      <c r="H33" s="922">
        <f t="shared" si="6"/>
        <v>4027.94</v>
      </c>
      <c r="I33" s="922">
        <f>H33/D33*100</f>
        <v>65.697928559778177</v>
      </c>
      <c r="J33" s="1386"/>
    </row>
    <row r="34" spans="1:10" ht="21.75" hidden="1" customHeight="1" x14ac:dyDescent="0.3">
      <c r="A34" s="1397" t="s">
        <v>98</v>
      </c>
      <c r="B34" s="1400" t="s">
        <v>226</v>
      </c>
      <c r="C34" s="522" t="s">
        <v>15</v>
      </c>
      <c r="D34" s="923">
        <f>SUM(D35:D37)</f>
        <v>0</v>
      </c>
      <c r="E34" s="923">
        <f>SUM(E35:E37)</f>
        <v>0</v>
      </c>
      <c r="F34" s="923">
        <v>0</v>
      </c>
      <c r="G34" s="1471"/>
      <c r="H34" s="923">
        <f t="shared" si="6"/>
        <v>0</v>
      </c>
      <c r="I34" s="923">
        <v>0</v>
      </c>
      <c r="J34" s="1384" t="s">
        <v>539</v>
      </c>
    </row>
    <row r="35" spans="1:10" ht="73.5" hidden="1" customHeight="1" x14ac:dyDescent="0.3">
      <c r="A35" s="1398"/>
      <c r="B35" s="1401"/>
      <c r="C35" s="215" t="s">
        <v>18</v>
      </c>
      <c r="D35" s="923">
        <v>0</v>
      </c>
      <c r="E35" s="923">
        <v>0</v>
      </c>
      <c r="F35" s="923">
        <v>0</v>
      </c>
      <c r="G35" s="1472"/>
      <c r="H35" s="923">
        <f t="shared" si="6"/>
        <v>0</v>
      </c>
      <c r="I35" s="923">
        <f t="shared" si="0"/>
        <v>0</v>
      </c>
      <c r="J35" s="1385"/>
    </row>
    <row r="36" spans="1:10" ht="84" hidden="1" customHeight="1" x14ac:dyDescent="0.3">
      <c r="A36" s="1398"/>
      <c r="B36" s="1401"/>
      <c r="C36" s="215" t="s">
        <v>16</v>
      </c>
      <c r="D36" s="923">
        <v>0</v>
      </c>
      <c r="E36" s="923">
        <v>0</v>
      </c>
      <c r="F36" s="923">
        <v>0</v>
      </c>
      <c r="G36" s="1472"/>
      <c r="H36" s="923">
        <f t="shared" si="6"/>
        <v>0</v>
      </c>
      <c r="I36" s="923">
        <f t="shared" si="0"/>
        <v>0</v>
      </c>
      <c r="J36" s="1385"/>
    </row>
    <row r="37" spans="1:10" ht="102" hidden="1" customHeight="1" x14ac:dyDescent="0.3">
      <c r="A37" s="1399"/>
      <c r="B37" s="1402"/>
      <c r="C37" s="341" t="s">
        <v>19</v>
      </c>
      <c r="D37" s="922">
        <v>0</v>
      </c>
      <c r="E37" s="922">
        <v>0</v>
      </c>
      <c r="F37" s="922">
        <v>0</v>
      </c>
      <c r="G37" s="1473"/>
      <c r="H37" s="922">
        <f t="shared" si="6"/>
        <v>0</v>
      </c>
      <c r="I37" s="922">
        <f t="shared" si="0"/>
        <v>0</v>
      </c>
      <c r="J37" s="1386"/>
    </row>
    <row r="38" spans="1:10" ht="25.5" customHeight="1" x14ac:dyDescent="0.3">
      <c r="A38" s="1426"/>
      <c r="B38" s="1449" t="s">
        <v>37</v>
      </c>
      <c r="C38" s="219" t="s">
        <v>15</v>
      </c>
      <c r="D38" s="920">
        <f>D39+D40</f>
        <v>780900.94</v>
      </c>
      <c r="E38" s="920">
        <f>E39+E40</f>
        <v>558225.58000000007</v>
      </c>
      <c r="F38" s="214">
        <f t="shared" si="1"/>
        <v>71.484813425887296</v>
      </c>
      <c r="G38" s="1418"/>
      <c r="H38" s="920">
        <f>H39+H40</f>
        <v>558225.58000000007</v>
      </c>
      <c r="I38" s="920">
        <f t="shared" si="0"/>
        <v>71.484813425887296</v>
      </c>
      <c r="J38" s="1418"/>
    </row>
    <row r="39" spans="1:10" ht="75" customHeight="1" x14ac:dyDescent="0.3">
      <c r="A39" s="1427"/>
      <c r="B39" s="1450"/>
      <c r="C39" s="518" t="s">
        <v>16</v>
      </c>
      <c r="D39" s="920">
        <f>D17+D29</f>
        <v>137981</v>
      </c>
      <c r="E39" s="920">
        <f>E29+E17</f>
        <v>78282.880000000005</v>
      </c>
      <c r="F39" s="214">
        <f t="shared" si="1"/>
        <v>56.734535914365026</v>
      </c>
      <c r="G39" s="1419"/>
      <c r="H39" s="920">
        <f>H29+H17</f>
        <v>78282.880000000005</v>
      </c>
      <c r="I39" s="920">
        <f t="shared" si="0"/>
        <v>56.734535914365026</v>
      </c>
      <c r="J39" s="1419"/>
    </row>
    <row r="40" spans="1:10" ht="97.5" customHeight="1" x14ac:dyDescent="0.3">
      <c r="A40" s="1428"/>
      <c r="B40" s="1451"/>
      <c r="C40" s="518" t="s">
        <v>19</v>
      </c>
      <c r="D40" s="920">
        <f>D18+D30</f>
        <v>642919.93999999994</v>
      </c>
      <c r="E40" s="920">
        <f>E30+E18+E11</f>
        <v>479942.7</v>
      </c>
      <c r="F40" s="214">
        <f t="shared" si="1"/>
        <v>74.650461144508924</v>
      </c>
      <c r="G40" s="1420"/>
      <c r="H40" s="920">
        <f>H30+H18+H11</f>
        <v>479942.7</v>
      </c>
      <c r="I40" s="920">
        <f t="shared" si="0"/>
        <v>74.650461144508924</v>
      </c>
      <c r="J40" s="1420"/>
    </row>
    <row r="41" spans="1:10" ht="19.5" customHeight="1" x14ac:dyDescent="0.3">
      <c r="A41" s="1456" t="s">
        <v>227</v>
      </c>
      <c r="B41" s="1456"/>
      <c r="C41" s="1456"/>
      <c r="D41" s="1456"/>
      <c r="E41" s="1456"/>
      <c r="F41" s="1456"/>
      <c r="G41" s="1456"/>
      <c r="H41" s="1456"/>
      <c r="I41" s="1456"/>
      <c r="J41" s="1456"/>
    </row>
    <row r="42" spans="1:10" ht="18.75" customHeight="1" x14ac:dyDescent="0.3">
      <c r="A42" s="1457" t="s">
        <v>9</v>
      </c>
      <c r="B42" s="1458" t="s">
        <v>1361</v>
      </c>
      <c r="C42" s="518" t="s">
        <v>15</v>
      </c>
      <c r="D42" s="920">
        <f>SUM(D43:D46)</f>
        <v>5587305.1399999997</v>
      </c>
      <c r="E42" s="920">
        <f>SUM(E43:E46)</f>
        <v>3740171.41</v>
      </c>
      <c r="F42" s="214">
        <f>E42/D42*100</f>
        <v>66.940525285146677</v>
      </c>
      <c r="G42" s="1425"/>
      <c r="H42" s="920">
        <f>H46+H45+E44</f>
        <v>3740171.41</v>
      </c>
      <c r="I42" s="920">
        <f>F42</f>
        <v>66.940525285146677</v>
      </c>
      <c r="J42" s="1437"/>
    </row>
    <row r="43" spans="1:10" ht="67.5" hidden="1" customHeight="1" x14ac:dyDescent="0.3">
      <c r="A43" s="1457"/>
      <c r="B43" s="1458"/>
      <c r="C43" s="219" t="s">
        <v>228</v>
      </c>
      <c r="D43" s="920"/>
      <c r="E43" s="920"/>
      <c r="F43" s="214"/>
      <c r="G43" s="1425"/>
      <c r="H43" s="920"/>
      <c r="I43" s="920">
        <f>F43</f>
        <v>0</v>
      </c>
      <c r="J43" s="1437"/>
    </row>
    <row r="44" spans="1:10" ht="57.75" customHeight="1" x14ac:dyDescent="0.3">
      <c r="A44" s="1457"/>
      <c r="B44" s="1458"/>
      <c r="C44" s="219" t="s">
        <v>18</v>
      </c>
      <c r="D44" s="920">
        <f>D57</f>
        <v>97103</v>
      </c>
      <c r="E44" s="920">
        <f>E57</f>
        <v>63625</v>
      </c>
      <c r="F44" s="214">
        <f>E44/D44*100</f>
        <v>65.523207315942869</v>
      </c>
      <c r="G44" s="1425"/>
      <c r="H44" s="920">
        <f>E44</f>
        <v>63625</v>
      </c>
      <c r="I44" s="920">
        <f>H44/D44*100</f>
        <v>65.523207315942869</v>
      </c>
      <c r="J44" s="1437"/>
    </row>
    <row r="45" spans="1:10" ht="78" customHeight="1" x14ac:dyDescent="0.3">
      <c r="A45" s="1457"/>
      <c r="B45" s="1458"/>
      <c r="C45" s="518" t="s">
        <v>16</v>
      </c>
      <c r="D45" s="920">
        <f>D58+D54+D59</f>
        <v>4729357</v>
      </c>
      <c r="E45" s="920">
        <f>E58+E54+E59</f>
        <v>3110455.52</v>
      </c>
      <c r="F45" s="214">
        <f>E45/D45*100</f>
        <v>65.769099689450385</v>
      </c>
      <c r="G45" s="1425"/>
      <c r="H45" s="920">
        <f>H54+H58+H59</f>
        <v>3110455.52</v>
      </c>
      <c r="I45" s="920">
        <f>F45</f>
        <v>65.769099689450385</v>
      </c>
      <c r="J45" s="1437"/>
    </row>
    <row r="46" spans="1:10" ht="93.75" x14ac:dyDescent="0.3">
      <c r="A46" s="1457"/>
      <c r="B46" s="1458"/>
      <c r="C46" s="518" t="s">
        <v>19</v>
      </c>
      <c r="D46" s="920">
        <f>D47+D52+D55</f>
        <v>760845.14</v>
      </c>
      <c r="E46" s="920">
        <f>E47+E52+E55</f>
        <v>566090.89</v>
      </c>
      <c r="F46" s="214">
        <f>E46/D46*100</f>
        <v>74.402905432240786</v>
      </c>
      <c r="G46" s="1425"/>
      <c r="H46" s="920">
        <f>H47+H52+H55</f>
        <v>566090.89</v>
      </c>
      <c r="I46" s="920">
        <f>F46</f>
        <v>74.402905432240786</v>
      </c>
      <c r="J46" s="1437"/>
    </row>
    <row r="47" spans="1:10" s="45" customFormat="1" ht="93" customHeight="1" x14ac:dyDescent="0.25">
      <c r="A47" s="523" t="s">
        <v>21</v>
      </c>
      <c r="B47" s="914" t="s">
        <v>498</v>
      </c>
      <c r="C47" s="522" t="s">
        <v>19</v>
      </c>
      <c r="D47" s="216">
        <f>D48+D49+D50+D51</f>
        <v>707564.84</v>
      </c>
      <c r="E47" s="216">
        <f>E48+E49+E50+E51</f>
        <v>534882.53</v>
      </c>
      <c r="F47" s="923">
        <f t="shared" ref="F47:F52" si="7">E47/D47*100</f>
        <v>75.594843011136632</v>
      </c>
      <c r="G47" s="916"/>
      <c r="H47" s="923">
        <f t="shared" ref="H47:I52" si="8">E47</f>
        <v>534882.53</v>
      </c>
      <c r="I47" s="923">
        <f t="shared" si="8"/>
        <v>75.594843011136632</v>
      </c>
      <c r="J47" s="916"/>
    </row>
    <row r="48" spans="1:10" s="45" customFormat="1" ht="91.5" customHeight="1" x14ac:dyDescent="0.25">
      <c r="A48" s="220" t="s">
        <v>192</v>
      </c>
      <c r="B48" s="914" t="s">
        <v>229</v>
      </c>
      <c r="C48" s="522" t="s">
        <v>19</v>
      </c>
      <c r="D48" s="216">
        <v>2370</v>
      </c>
      <c r="E48" s="923">
        <v>1900</v>
      </c>
      <c r="F48" s="923">
        <f t="shared" si="7"/>
        <v>80.168776371308013</v>
      </c>
      <c r="G48" s="917" t="s">
        <v>1419</v>
      </c>
      <c r="H48" s="923">
        <f t="shared" si="8"/>
        <v>1900</v>
      </c>
      <c r="I48" s="923">
        <f t="shared" si="8"/>
        <v>80.168776371308013</v>
      </c>
      <c r="J48" s="917"/>
    </row>
    <row r="49" spans="1:10" ht="91.5" customHeight="1" x14ac:dyDescent="0.3">
      <c r="A49" s="220" t="s">
        <v>193</v>
      </c>
      <c r="B49" s="919" t="s">
        <v>230</v>
      </c>
      <c r="C49" s="522" t="s">
        <v>19</v>
      </c>
      <c r="D49" s="216">
        <v>51202.01</v>
      </c>
      <c r="E49" s="923">
        <v>25842.37</v>
      </c>
      <c r="F49" s="923">
        <f t="shared" si="7"/>
        <v>50.471397509589956</v>
      </c>
      <c r="G49" s="1044" t="s">
        <v>1420</v>
      </c>
      <c r="H49" s="923">
        <f t="shared" si="8"/>
        <v>25842.37</v>
      </c>
      <c r="I49" s="923">
        <f t="shared" si="8"/>
        <v>50.471397509589956</v>
      </c>
      <c r="J49" s="1044" t="s">
        <v>1648</v>
      </c>
    </row>
    <row r="50" spans="1:10" ht="91.5" customHeight="1" x14ac:dyDescent="0.3">
      <c r="A50" s="220" t="s">
        <v>302</v>
      </c>
      <c r="B50" s="919" t="s">
        <v>231</v>
      </c>
      <c r="C50" s="522" t="s">
        <v>19</v>
      </c>
      <c r="D50" s="216">
        <v>5746</v>
      </c>
      <c r="E50" s="216">
        <v>1383.22</v>
      </c>
      <c r="F50" s="216">
        <f t="shared" si="7"/>
        <v>24.072746258266619</v>
      </c>
      <c r="G50" s="1044" t="s">
        <v>1421</v>
      </c>
      <c r="H50" s="216">
        <f t="shared" si="8"/>
        <v>1383.22</v>
      </c>
      <c r="I50" s="216">
        <f t="shared" si="8"/>
        <v>24.072746258266619</v>
      </c>
      <c r="J50" s="1044" t="s">
        <v>1648</v>
      </c>
    </row>
    <row r="51" spans="1:10" ht="162.75" customHeight="1" x14ac:dyDescent="0.3">
      <c r="A51" s="220" t="s">
        <v>303</v>
      </c>
      <c r="B51" s="919" t="s">
        <v>232</v>
      </c>
      <c r="C51" s="522" t="s">
        <v>19</v>
      </c>
      <c r="D51" s="923">
        <v>648246.82999999996</v>
      </c>
      <c r="E51" s="923">
        <v>505756.94</v>
      </c>
      <c r="F51" s="923">
        <f>E51/D51*100</f>
        <v>78.01919216481167</v>
      </c>
      <c r="G51" s="917" t="s">
        <v>1396</v>
      </c>
      <c r="H51" s="923">
        <f t="shared" si="8"/>
        <v>505756.94</v>
      </c>
      <c r="I51" s="923">
        <f>H51/D51*100</f>
        <v>78.01919216481167</v>
      </c>
      <c r="J51" s="1044"/>
    </row>
    <row r="52" spans="1:10" ht="133.5" customHeight="1" x14ac:dyDescent="0.3">
      <c r="A52" s="523" t="s">
        <v>11</v>
      </c>
      <c r="B52" s="919" t="s">
        <v>233</v>
      </c>
      <c r="C52" s="522" t="s">
        <v>19</v>
      </c>
      <c r="D52" s="923">
        <v>51740.3</v>
      </c>
      <c r="E52" s="923">
        <v>30490.95</v>
      </c>
      <c r="F52" s="923">
        <f t="shared" si="7"/>
        <v>58.93075610307632</v>
      </c>
      <c r="G52" s="917" t="s">
        <v>1649</v>
      </c>
      <c r="H52" s="923">
        <f t="shared" si="8"/>
        <v>30490.95</v>
      </c>
      <c r="I52" s="923">
        <f t="shared" si="8"/>
        <v>58.93075610307632</v>
      </c>
      <c r="J52" s="915" t="s">
        <v>1648</v>
      </c>
    </row>
    <row r="53" spans="1:10" ht="75.75" customHeight="1" x14ac:dyDescent="0.3">
      <c r="A53" s="1397" t="s">
        <v>66</v>
      </c>
      <c r="B53" s="1409" t="s">
        <v>863</v>
      </c>
      <c r="C53" s="522" t="s">
        <v>15</v>
      </c>
      <c r="D53" s="923">
        <f>D54+D55</f>
        <v>4219</v>
      </c>
      <c r="E53" s="923">
        <f>E54+E55</f>
        <v>1965.4299999999998</v>
      </c>
      <c r="F53" s="923">
        <f>E53/D53*100</f>
        <v>46.585209765347237</v>
      </c>
      <c r="G53" s="1406" t="s">
        <v>1986</v>
      </c>
      <c r="H53" s="923">
        <f>H54+H55</f>
        <v>1965.4299999999998</v>
      </c>
      <c r="I53" s="923">
        <f>H53/D53*100</f>
        <v>46.585209765347237</v>
      </c>
      <c r="J53" s="1406" t="s">
        <v>1987</v>
      </c>
    </row>
    <row r="54" spans="1:10" ht="75.75" customHeight="1" x14ac:dyDescent="0.3">
      <c r="A54" s="1398"/>
      <c r="B54" s="1410"/>
      <c r="C54" s="522" t="s">
        <v>16</v>
      </c>
      <c r="D54" s="923">
        <v>2679</v>
      </c>
      <c r="E54" s="923">
        <v>1248.02</v>
      </c>
      <c r="F54" s="923">
        <f t="shared" ref="F54:F105" si="9">E54/D54*100</f>
        <v>46.585293019783499</v>
      </c>
      <c r="G54" s="1407"/>
      <c r="H54" s="923">
        <f>E54</f>
        <v>1248.02</v>
      </c>
      <c r="I54" s="923">
        <f t="shared" ref="I54:I59" si="10">H54/D54*100</f>
        <v>46.585293019783499</v>
      </c>
      <c r="J54" s="1407"/>
    </row>
    <row r="55" spans="1:10" ht="93.75" customHeight="1" x14ac:dyDescent="0.3">
      <c r="A55" s="1399"/>
      <c r="B55" s="1411"/>
      <c r="C55" s="519" t="s">
        <v>19</v>
      </c>
      <c r="D55" s="922">
        <v>1540</v>
      </c>
      <c r="E55" s="922">
        <v>717.41</v>
      </c>
      <c r="F55" s="922">
        <f t="shared" si="9"/>
        <v>46.585064935064935</v>
      </c>
      <c r="G55" s="1408"/>
      <c r="H55" s="922">
        <f>E55</f>
        <v>717.41</v>
      </c>
      <c r="I55" s="922">
        <f t="shared" si="10"/>
        <v>46.585064935064935</v>
      </c>
      <c r="J55" s="1408"/>
    </row>
    <row r="56" spans="1:10" ht="75" customHeight="1" x14ac:dyDescent="0.3">
      <c r="A56" s="1422" t="s">
        <v>67</v>
      </c>
      <c r="B56" s="1421" t="s">
        <v>1862</v>
      </c>
      <c r="C56" s="820" t="s">
        <v>15</v>
      </c>
      <c r="D56" s="923">
        <f>D57+D58</f>
        <v>4532018</v>
      </c>
      <c r="E56" s="923">
        <f>E57+E58</f>
        <v>2989053.52</v>
      </c>
      <c r="F56" s="923">
        <f t="shared" si="9"/>
        <v>65.95414051753545</v>
      </c>
      <c r="G56" s="1423" t="s">
        <v>1864</v>
      </c>
      <c r="H56" s="923">
        <f t="shared" ref="H56:H57" si="11">E56</f>
        <v>2989053.52</v>
      </c>
      <c r="I56" s="923">
        <f t="shared" ref="I56:I57" si="12">H56/D56*100</f>
        <v>65.95414051753545</v>
      </c>
      <c r="J56" s="1424" t="s">
        <v>1988</v>
      </c>
    </row>
    <row r="57" spans="1:10" ht="77.25" customHeight="1" x14ac:dyDescent="0.3">
      <c r="A57" s="1422"/>
      <c r="B57" s="1421"/>
      <c r="C57" s="820" t="s">
        <v>18</v>
      </c>
      <c r="D57" s="923">
        <v>97103</v>
      </c>
      <c r="E57" s="923">
        <v>63625</v>
      </c>
      <c r="F57" s="923">
        <f t="shared" si="9"/>
        <v>65.523207315942869</v>
      </c>
      <c r="G57" s="1423"/>
      <c r="H57" s="923">
        <f t="shared" si="11"/>
        <v>63625</v>
      </c>
      <c r="I57" s="923">
        <f t="shared" si="12"/>
        <v>65.523207315942869</v>
      </c>
      <c r="J57" s="1424"/>
    </row>
    <row r="58" spans="1:10" ht="302.25" customHeight="1" x14ac:dyDescent="0.3">
      <c r="A58" s="530"/>
      <c r="B58" s="914" t="s">
        <v>1863</v>
      </c>
      <c r="C58" s="218" t="s">
        <v>16</v>
      </c>
      <c r="D58" s="923">
        <v>4434915</v>
      </c>
      <c r="E58" s="923">
        <v>2925428.52</v>
      </c>
      <c r="F58" s="923">
        <f t="shared" si="9"/>
        <v>65.963575852073831</v>
      </c>
      <c r="G58" s="915" t="s">
        <v>1865</v>
      </c>
      <c r="H58" s="923">
        <f>E58</f>
        <v>2925428.52</v>
      </c>
      <c r="I58" s="923">
        <f t="shared" si="10"/>
        <v>65.963575852073831</v>
      </c>
      <c r="J58" s="916"/>
    </row>
    <row r="59" spans="1:10" ht="393" customHeight="1" x14ac:dyDescent="0.3">
      <c r="A59" s="1422" t="s">
        <v>68</v>
      </c>
      <c r="B59" s="1421" t="s">
        <v>1920</v>
      </c>
      <c r="C59" s="1482" t="s">
        <v>16</v>
      </c>
      <c r="D59" s="1483">
        <v>291763</v>
      </c>
      <c r="E59" s="1483">
        <v>183778.98</v>
      </c>
      <c r="F59" s="1483">
        <f>E59/D59*100</f>
        <v>62.989131589680667</v>
      </c>
      <c r="G59" s="1424" t="s">
        <v>1650</v>
      </c>
      <c r="H59" s="1483">
        <f>E59</f>
        <v>183778.98</v>
      </c>
      <c r="I59" s="1483">
        <f t="shared" si="10"/>
        <v>62.989131589680667</v>
      </c>
      <c r="J59" s="1424" t="s">
        <v>1651</v>
      </c>
    </row>
    <row r="60" spans="1:10" ht="172.5" customHeight="1" x14ac:dyDescent="0.3">
      <c r="A60" s="1422"/>
      <c r="B60" s="1421"/>
      <c r="C60" s="1482"/>
      <c r="D60" s="1483"/>
      <c r="E60" s="1483"/>
      <c r="F60" s="1483"/>
      <c r="G60" s="1424"/>
      <c r="H60" s="1483"/>
      <c r="I60" s="1483"/>
      <c r="J60" s="1424"/>
    </row>
    <row r="61" spans="1:10" ht="111.75" hidden="1" customHeight="1" x14ac:dyDescent="0.3">
      <c r="A61" s="517" t="s">
        <v>12</v>
      </c>
      <c r="B61" s="921" t="s">
        <v>1362</v>
      </c>
      <c r="C61" s="518" t="s">
        <v>16</v>
      </c>
      <c r="D61" s="920">
        <f>D62</f>
        <v>0</v>
      </c>
      <c r="E61" s="920">
        <f>E62</f>
        <v>0</v>
      </c>
      <c r="F61" s="920" t="e">
        <f t="shared" si="9"/>
        <v>#DIV/0!</v>
      </c>
      <c r="G61" s="1040"/>
      <c r="H61" s="920">
        <f>E61</f>
        <v>0</v>
      </c>
      <c r="I61" s="920" t="e">
        <f>F61</f>
        <v>#DIV/0!</v>
      </c>
      <c r="J61" s="1046"/>
    </row>
    <row r="62" spans="1:10" ht="150" hidden="1" customHeight="1" x14ac:dyDescent="0.3">
      <c r="A62" s="523" t="s">
        <v>13</v>
      </c>
      <c r="B62" s="919" t="s">
        <v>234</v>
      </c>
      <c r="C62" s="522" t="s">
        <v>16</v>
      </c>
      <c r="D62" s="923"/>
      <c r="E62" s="923"/>
      <c r="F62" s="923"/>
      <c r="G62" s="1045"/>
      <c r="H62" s="923"/>
      <c r="I62" s="923"/>
      <c r="J62" s="907" t="s">
        <v>793</v>
      </c>
    </row>
    <row r="63" spans="1:10" s="44" customFormat="1" ht="30" customHeight="1" x14ac:dyDescent="0.3">
      <c r="A63" s="1426" t="s">
        <v>14</v>
      </c>
      <c r="B63" s="1459" t="s">
        <v>1363</v>
      </c>
      <c r="C63" s="598" t="s">
        <v>15</v>
      </c>
      <c r="D63" s="920">
        <f>D64+D65+D66</f>
        <v>320573.68</v>
      </c>
      <c r="E63" s="920">
        <f>E64+E65+E66</f>
        <v>133724.44</v>
      </c>
      <c r="F63" s="920">
        <f t="shared" si="9"/>
        <v>41.714104539087558</v>
      </c>
      <c r="G63" s="1403"/>
      <c r="H63" s="920">
        <f>H64+H65+H66</f>
        <v>133724.44</v>
      </c>
      <c r="I63" s="920">
        <f>F63</f>
        <v>41.714104539087558</v>
      </c>
      <c r="J63" s="1418"/>
    </row>
    <row r="64" spans="1:10" s="44" customFormat="1" ht="75" x14ac:dyDescent="0.3">
      <c r="A64" s="1427"/>
      <c r="B64" s="1460"/>
      <c r="C64" s="598" t="s">
        <v>18</v>
      </c>
      <c r="D64" s="920">
        <f>D71</f>
        <v>112977.58</v>
      </c>
      <c r="E64" s="920">
        <f>E71</f>
        <v>47689.88</v>
      </c>
      <c r="F64" s="920">
        <f>E64/D64*100</f>
        <v>42.211808750019244</v>
      </c>
      <c r="G64" s="1404"/>
      <c r="H64" s="920">
        <f>H71</f>
        <v>47689.88</v>
      </c>
      <c r="I64" s="920">
        <f>H64/D64*100</f>
        <v>42.211808750019244</v>
      </c>
      <c r="J64" s="1419"/>
    </row>
    <row r="65" spans="1:10" s="44" customFormat="1" ht="82.5" customHeight="1" x14ac:dyDescent="0.3">
      <c r="A65" s="1427"/>
      <c r="B65" s="1460"/>
      <c r="C65" s="598" t="s">
        <v>16</v>
      </c>
      <c r="D65" s="920">
        <f>D69+D72+D76+D78</f>
        <v>144919.53</v>
      </c>
      <c r="E65" s="920">
        <f>E67+E68+E69+E72+E74+E76</f>
        <v>59801.210000000006</v>
      </c>
      <c r="F65" s="920">
        <f t="shared" si="9"/>
        <v>41.265114508720814</v>
      </c>
      <c r="G65" s="1404"/>
      <c r="H65" s="920">
        <f>H67+H68+H69+H74+H72+H76</f>
        <v>59801.210000000006</v>
      </c>
      <c r="I65" s="920">
        <f>F65</f>
        <v>41.265114508720814</v>
      </c>
      <c r="J65" s="1419"/>
    </row>
    <row r="66" spans="1:10" s="44" customFormat="1" ht="92.25" customHeight="1" x14ac:dyDescent="0.3">
      <c r="A66" s="1428"/>
      <c r="B66" s="1461"/>
      <c r="C66" s="598" t="s">
        <v>19</v>
      </c>
      <c r="D66" s="920">
        <f>D73+D77</f>
        <v>62676.57</v>
      </c>
      <c r="E66" s="920">
        <f>E73+E77</f>
        <v>26233.35</v>
      </c>
      <c r="F66" s="920">
        <f t="shared" si="9"/>
        <v>41.855114279546569</v>
      </c>
      <c r="G66" s="1405"/>
      <c r="H66" s="920">
        <f>H73+H77</f>
        <v>26233.35</v>
      </c>
      <c r="I66" s="920">
        <f>F66</f>
        <v>41.855114279546569</v>
      </c>
      <c r="J66" s="1420"/>
    </row>
    <row r="67" spans="1:10" s="44" customFormat="1" ht="132" hidden="1" customHeight="1" x14ac:dyDescent="0.3">
      <c r="A67" s="523" t="s">
        <v>17</v>
      </c>
      <c r="B67" s="919" t="s">
        <v>235</v>
      </c>
      <c r="C67" s="522" t="s">
        <v>16</v>
      </c>
      <c r="D67" s="216"/>
      <c r="E67" s="923"/>
      <c r="F67" s="923"/>
      <c r="G67" s="1045" t="s">
        <v>766</v>
      </c>
      <c r="H67" s="923">
        <f t="shared" ref="H67:I72" si="13">E67</f>
        <v>0</v>
      </c>
      <c r="I67" s="923">
        <f t="shared" si="13"/>
        <v>0</v>
      </c>
      <c r="J67" s="907"/>
    </row>
    <row r="68" spans="1:10" s="44" customFormat="1" ht="246" hidden="1" customHeight="1" x14ac:dyDescent="0.3">
      <c r="A68" s="523" t="s">
        <v>206</v>
      </c>
      <c r="B68" s="914" t="s">
        <v>236</v>
      </c>
      <c r="C68" s="522" t="s">
        <v>16</v>
      </c>
      <c r="D68" s="923">
        <v>0</v>
      </c>
      <c r="E68" s="923">
        <v>0</v>
      </c>
      <c r="F68" s="923">
        <v>0</v>
      </c>
      <c r="G68" s="917"/>
      <c r="H68" s="923">
        <f t="shared" si="13"/>
        <v>0</v>
      </c>
      <c r="I68" s="923">
        <f t="shared" si="13"/>
        <v>0</v>
      </c>
      <c r="J68" s="917" t="s">
        <v>539</v>
      </c>
    </row>
    <row r="69" spans="1:10" s="44" customFormat="1" ht="132.75" customHeight="1" x14ac:dyDescent="0.3">
      <c r="A69" s="523" t="s">
        <v>17</v>
      </c>
      <c r="B69" s="919" t="s">
        <v>237</v>
      </c>
      <c r="C69" s="522" t="s">
        <v>16</v>
      </c>
      <c r="D69" s="216">
        <v>164</v>
      </c>
      <c r="E69" s="923">
        <v>26.4</v>
      </c>
      <c r="F69" s="923">
        <f t="shared" si="9"/>
        <v>16.097560975609756</v>
      </c>
      <c r="G69" s="354" t="s">
        <v>1422</v>
      </c>
      <c r="H69" s="923">
        <f t="shared" si="13"/>
        <v>26.4</v>
      </c>
      <c r="I69" s="923">
        <f t="shared" si="13"/>
        <v>16.097560975609756</v>
      </c>
      <c r="J69" s="1044" t="s">
        <v>1652</v>
      </c>
    </row>
    <row r="70" spans="1:10" s="44" customFormat="1" ht="27" customHeight="1" x14ac:dyDescent="0.3">
      <c r="A70" s="1397" t="s">
        <v>206</v>
      </c>
      <c r="B70" s="1409" t="s">
        <v>864</v>
      </c>
      <c r="C70" s="606" t="s">
        <v>15</v>
      </c>
      <c r="D70" s="923">
        <f>D71+D72+D73</f>
        <v>201745.68</v>
      </c>
      <c r="E70" s="923">
        <f>E71+E72+E73</f>
        <v>85160.5</v>
      </c>
      <c r="F70" s="923">
        <f>E70/D70*100</f>
        <v>42.211808451115282</v>
      </c>
      <c r="G70" s="1384" t="s">
        <v>1423</v>
      </c>
      <c r="H70" s="923">
        <f t="shared" si="13"/>
        <v>85160.5</v>
      </c>
      <c r="I70" s="923">
        <f>E70/D70*100</f>
        <v>42.211808451115282</v>
      </c>
      <c r="J70" s="1479" t="s">
        <v>1652</v>
      </c>
    </row>
    <row r="71" spans="1:10" s="44" customFormat="1" ht="55.5" customHeight="1" x14ac:dyDescent="0.3">
      <c r="A71" s="1398"/>
      <c r="B71" s="1410"/>
      <c r="C71" s="606" t="s">
        <v>18</v>
      </c>
      <c r="D71" s="923">
        <v>112977.58</v>
      </c>
      <c r="E71" s="923">
        <v>47689.88</v>
      </c>
      <c r="F71" s="923">
        <f>E71/D71*100</f>
        <v>42.211808750019244</v>
      </c>
      <c r="G71" s="1385"/>
      <c r="H71" s="923">
        <f t="shared" si="13"/>
        <v>47689.88</v>
      </c>
      <c r="I71" s="923">
        <f>H71/D71*100</f>
        <v>42.211808750019244</v>
      </c>
      <c r="J71" s="1480"/>
    </row>
    <row r="72" spans="1:10" s="44" customFormat="1" ht="78.75" customHeight="1" x14ac:dyDescent="0.3">
      <c r="A72" s="1398"/>
      <c r="B72" s="1410"/>
      <c r="C72" s="606" t="s">
        <v>16</v>
      </c>
      <c r="D72" s="923">
        <v>68593.53</v>
      </c>
      <c r="E72" s="923">
        <v>28954.57</v>
      </c>
      <c r="F72" s="923">
        <f t="shared" ref="F72:F73" si="14">E72/D72*100</f>
        <v>42.211809189583917</v>
      </c>
      <c r="G72" s="1385"/>
      <c r="H72" s="923">
        <f t="shared" si="13"/>
        <v>28954.57</v>
      </c>
      <c r="I72" s="923">
        <f t="shared" ref="I72:I73" si="15">H72/D72*100</f>
        <v>42.211809189583917</v>
      </c>
      <c r="J72" s="1480"/>
    </row>
    <row r="73" spans="1:10" s="44" customFormat="1" ht="93.75" x14ac:dyDescent="0.3">
      <c r="A73" s="1399"/>
      <c r="B73" s="1411"/>
      <c r="C73" s="606" t="s">
        <v>19</v>
      </c>
      <c r="D73" s="923">
        <v>20174.57</v>
      </c>
      <c r="E73" s="923">
        <v>8516.0499999999993</v>
      </c>
      <c r="F73" s="923">
        <f t="shared" si="14"/>
        <v>42.211804266460199</v>
      </c>
      <c r="G73" s="1386"/>
      <c r="H73" s="923">
        <f>E73</f>
        <v>8516.0499999999993</v>
      </c>
      <c r="I73" s="923">
        <f t="shared" si="15"/>
        <v>42.211804266460199</v>
      </c>
      <c r="J73" s="1481"/>
    </row>
    <row r="74" spans="1:10" s="44" customFormat="1" ht="361.5" hidden="1" customHeight="1" x14ac:dyDescent="0.3">
      <c r="A74" s="523" t="s">
        <v>355</v>
      </c>
      <c r="B74" s="914" t="s">
        <v>541</v>
      </c>
      <c r="C74" s="522" t="s">
        <v>16</v>
      </c>
      <c r="D74" s="923">
        <v>0</v>
      </c>
      <c r="E74" s="923">
        <v>0</v>
      </c>
      <c r="F74" s="923">
        <v>0</v>
      </c>
      <c r="G74" s="907"/>
      <c r="H74" s="923">
        <v>0</v>
      </c>
      <c r="I74" s="923">
        <v>0</v>
      </c>
      <c r="J74" s="917" t="s">
        <v>539</v>
      </c>
    </row>
    <row r="75" spans="1:10" s="44" customFormat="1" ht="30.75" customHeight="1" x14ac:dyDescent="0.3">
      <c r="A75" s="1397" t="s">
        <v>355</v>
      </c>
      <c r="B75" s="1409" t="s">
        <v>862</v>
      </c>
      <c r="C75" s="218" t="s">
        <v>15</v>
      </c>
      <c r="D75" s="923">
        <f>D76+D77</f>
        <v>116444</v>
      </c>
      <c r="E75" s="923">
        <f>E76+E77</f>
        <v>48537.54</v>
      </c>
      <c r="F75" s="923">
        <f>E75/D75*100</f>
        <v>41.683161004431312</v>
      </c>
      <c r="G75" s="1384" t="s">
        <v>1423</v>
      </c>
      <c r="H75" s="923">
        <f>H76+H77</f>
        <v>48537.54</v>
      </c>
      <c r="I75" s="923">
        <f>H75/D75*100</f>
        <v>41.683161004431312</v>
      </c>
      <c r="J75" s="1403" t="s">
        <v>1652</v>
      </c>
    </row>
    <row r="76" spans="1:10" s="44" customFormat="1" ht="87" customHeight="1" x14ac:dyDescent="0.3">
      <c r="A76" s="1398"/>
      <c r="B76" s="1410"/>
      <c r="C76" s="522" t="s">
        <v>16</v>
      </c>
      <c r="D76" s="923">
        <v>73942</v>
      </c>
      <c r="E76" s="923">
        <v>30820.240000000002</v>
      </c>
      <c r="F76" s="923">
        <f>E76/D76*100</f>
        <v>41.681642368342757</v>
      </c>
      <c r="G76" s="1385"/>
      <c r="H76" s="923">
        <f>E76</f>
        <v>30820.240000000002</v>
      </c>
      <c r="I76" s="923">
        <f t="shared" ref="I76:I82" si="16">H76/D76*100</f>
        <v>41.681642368342757</v>
      </c>
      <c r="J76" s="1404"/>
    </row>
    <row r="77" spans="1:10" s="44" customFormat="1" ht="96" customHeight="1" x14ac:dyDescent="0.3">
      <c r="A77" s="1399"/>
      <c r="B77" s="1411"/>
      <c r="C77" s="522" t="s">
        <v>19</v>
      </c>
      <c r="D77" s="923">
        <v>42502</v>
      </c>
      <c r="E77" s="923">
        <v>17717.3</v>
      </c>
      <c r="F77" s="923">
        <f>E77/D77*100</f>
        <v>41.685803021034303</v>
      </c>
      <c r="G77" s="1386"/>
      <c r="H77" s="923">
        <f>E77</f>
        <v>17717.3</v>
      </c>
      <c r="I77" s="923">
        <f t="shared" si="16"/>
        <v>41.685803021034303</v>
      </c>
      <c r="J77" s="1405"/>
    </row>
    <row r="78" spans="1:10" s="44" customFormat="1" ht="135" customHeight="1" x14ac:dyDescent="0.3">
      <c r="A78" s="627" t="s">
        <v>359</v>
      </c>
      <c r="B78" s="912" t="s">
        <v>1655</v>
      </c>
      <c r="C78" s="628" t="s">
        <v>16</v>
      </c>
      <c r="D78" s="923">
        <v>2220</v>
      </c>
      <c r="E78" s="923">
        <v>0</v>
      </c>
      <c r="F78" s="923">
        <f>E78/D78*100</f>
        <v>0</v>
      </c>
      <c r="G78" s="981"/>
      <c r="H78" s="923">
        <f>E78</f>
        <v>0</v>
      </c>
      <c r="I78" s="923">
        <f t="shared" si="16"/>
        <v>0</v>
      </c>
      <c r="J78" s="911"/>
    </row>
    <row r="79" spans="1:10" s="44" customFormat="1" ht="28.5" customHeight="1" x14ac:dyDescent="0.3">
      <c r="A79" s="1412" t="s">
        <v>101</v>
      </c>
      <c r="B79" s="1415" t="s">
        <v>1364</v>
      </c>
      <c r="C79" s="518" t="s">
        <v>15</v>
      </c>
      <c r="D79" s="920">
        <f>D80+D81+D82</f>
        <v>594482.54</v>
      </c>
      <c r="E79" s="920">
        <f>E80+E81+E82</f>
        <v>235930.28</v>
      </c>
      <c r="F79" s="920">
        <f t="shared" ref="F79:F91" si="17">E79/D79*100</f>
        <v>39.686662622589388</v>
      </c>
      <c r="G79" s="909"/>
      <c r="H79" s="920">
        <f t="shared" ref="H79:H82" si="18">E79</f>
        <v>235930.28</v>
      </c>
      <c r="I79" s="920">
        <f t="shared" si="16"/>
        <v>39.686662622589388</v>
      </c>
      <c r="J79" s="1051"/>
    </row>
    <row r="80" spans="1:10" s="44" customFormat="1" ht="60.75" customHeight="1" x14ac:dyDescent="0.3">
      <c r="A80" s="1413"/>
      <c r="B80" s="1416"/>
      <c r="C80" s="518" t="s">
        <v>18</v>
      </c>
      <c r="D80" s="920">
        <f>D84+D88</f>
        <v>145641.35</v>
      </c>
      <c r="E80" s="920">
        <f>E84+E88</f>
        <v>129001.27</v>
      </c>
      <c r="F80" s="920">
        <f t="shared" si="17"/>
        <v>88.574618403358656</v>
      </c>
      <c r="G80" s="909"/>
      <c r="H80" s="920">
        <f t="shared" si="18"/>
        <v>129001.27</v>
      </c>
      <c r="I80" s="920">
        <f t="shared" si="16"/>
        <v>88.574618403358656</v>
      </c>
      <c r="J80" s="1051"/>
    </row>
    <row r="81" spans="1:10" s="44" customFormat="1" ht="78.75" customHeight="1" x14ac:dyDescent="0.3">
      <c r="A81" s="1413"/>
      <c r="B81" s="1416"/>
      <c r="C81" s="518" t="s">
        <v>16</v>
      </c>
      <c r="D81" s="920">
        <f>D85+D89</f>
        <v>358410.06</v>
      </c>
      <c r="E81" s="920">
        <f>E85+E89</f>
        <v>78324.960000000006</v>
      </c>
      <c r="F81" s="920">
        <f t="shared" si="17"/>
        <v>21.853449091244816</v>
      </c>
      <c r="G81" s="909"/>
      <c r="H81" s="920">
        <f t="shared" si="18"/>
        <v>78324.960000000006</v>
      </c>
      <c r="I81" s="920">
        <f t="shared" si="16"/>
        <v>21.853449091244816</v>
      </c>
      <c r="J81" s="1051"/>
    </row>
    <row r="82" spans="1:10" s="44" customFormat="1" ht="96" customHeight="1" x14ac:dyDescent="0.3">
      <c r="A82" s="1414"/>
      <c r="B82" s="1417"/>
      <c r="C82" s="518" t="s">
        <v>19</v>
      </c>
      <c r="D82" s="920">
        <f>D86+D90+D91</f>
        <v>90431.13</v>
      </c>
      <c r="E82" s="920">
        <f>E86+E90+E91</f>
        <v>28604.05</v>
      </c>
      <c r="F82" s="920">
        <f t="shared" si="17"/>
        <v>31.630755913367441</v>
      </c>
      <c r="G82" s="909"/>
      <c r="H82" s="920">
        <f t="shared" si="18"/>
        <v>28604.05</v>
      </c>
      <c r="I82" s="920">
        <f t="shared" si="16"/>
        <v>31.630755913367441</v>
      </c>
      <c r="J82" s="1051"/>
    </row>
    <row r="83" spans="1:10" s="44" customFormat="1" ht="30" customHeight="1" x14ac:dyDescent="0.3">
      <c r="A83" s="1397" t="s">
        <v>103</v>
      </c>
      <c r="B83" s="1409" t="s">
        <v>919</v>
      </c>
      <c r="C83" s="606" t="s">
        <v>15</v>
      </c>
      <c r="D83" s="923">
        <f>D84+D85+D86</f>
        <v>541487.81000000006</v>
      </c>
      <c r="E83" s="923">
        <f>E84+E85+E86</f>
        <v>229448.66999999998</v>
      </c>
      <c r="F83" s="923">
        <f t="shared" si="17"/>
        <v>42.373746142133825</v>
      </c>
      <c r="G83" s="1384" t="s">
        <v>1334</v>
      </c>
      <c r="H83" s="923">
        <f t="shared" ref="H83:H91" si="19">E83</f>
        <v>229448.66999999998</v>
      </c>
      <c r="I83" s="923">
        <f t="shared" ref="I83:I91" si="20">H83/D83*100</f>
        <v>42.373746142133825</v>
      </c>
      <c r="J83" s="1403" t="s">
        <v>1921</v>
      </c>
    </row>
    <row r="84" spans="1:10" s="44" customFormat="1" ht="60" customHeight="1" x14ac:dyDescent="0.3">
      <c r="A84" s="1398"/>
      <c r="B84" s="1410"/>
      <c r="C84" s="606" t="s">
        <v>18</v>
      </c>
      <c r="D84" s="923">
        <v>136376.20000000001</v>
      </c>
      <c r="E84" s="923">
        <v>128490.47</v>
      </c>
      <c r="F84" s="923">
        <f t="shared" si="17"/>
        <v>94.217664079216163</v>
      </c>
      <c r="G84" s="1385"/>
      <c r="H84" s="923">
        <f t="shared" si="19"/>
        <v>128490.47</v>
      </c>
      <c r="I84" s="923">
        <f t="shared" si="20"/>
        <v>94.217664079216163</v>
      </c>
      <c r="J84" s="1404"/>
    </row>
    <row r="85" spans="1:10" s="44" customFormat="1" ht="75.75" customHeight="1" x14ac:dyDescent="0.3">
      <c r="A85" s="1398"/>
      <c r="B85" s="1410"/>
      <c r="C85" s="606" t="s">
        <v>16</v>
      </c>
      <c r="D85" s="923">
        <v>350962.82</v>
      </c>
      <c r="E85" s="923">
        <v>78013.33</v>
      </c>
      <c r="F85" s="923">
        <f t="shared" si="17"/>
        <v>22.228374504171125</v>
      </c>
      <c r="G85" s="1385"/>
      <c r="H85" s="923">
        <f t="shared" si="19"/>
        <v>78013.33</v>
      </c>
      <c r="I85" s="923">
        <f t="shared" si="20"/>
        <v>22.228374504171125</v>
      </c>
      <c r="J85" s="1404"/>
    </row>
    <row r="86" spans="1:10" s="44" customFormat="1" ht="96" customHeight="1" x14ac:dyDescent="0.3">
      <c r="A86" s="1399"/>
      <c r="B86" s="1411"/>
      <c r="C86" s="606" t="s">
        <v>19</v>
      </c>
      <c r="D86" s="923">
        <v>54148.79</v>
      </c>
      <c r="E86" s="923">
        <v>22944.87</v>
      </c>
      <c r="F86" s="923">
        <f t="shared" si="17"/>
        <v>42.373744639538572</v>
      </c>
      <c r="G86" s="1386"/>
      <c r="H86" s="923">
        <f t="shared" si="19"/>
        <v>22944.87</v>
      </c>
      <c r="I86" s="923">
        <f t="shared" si="20"/>
        <v>42.373744639538572</v>
      </c>
      <c r="J86" s="1405"/>
    </row>
    <row r="87" spans="1:10" s="44" customFormat="1" ht="24.75" customHeight="1" x14ac:dyDescent="0.3">
      <c r="A87" s="1422" t="s">
        <v>104</v>
      </c>
      <c r="B87" s="1421" t="s">
        <v>920</v>
      </c>
      <c r="C87" s="820" t="s">
        <v>15</v>
      </c>
      <c r="D87" s="923">
        <f>D88+D89+D90</f>
        <v>22004.73</v>
      </c>
      <c r="E87" s="923">
        <f>E88+E89+E90</f>
        <v>916.65000000000009</v>
      </c>
      <c r="F87" s="923">
        <f t="shared" si="17"/>
        <v>4.1656952846047197</v>
      </c>
      <c r="G87" s="1374" t="s">
        <v>1866</v>
      </c>
      <c r="H87" s="923">
        <f t="shared" si="19"/>
        <v>916.65000000000009</v>
      </c>
      <c r="I87" s="923">
        <f t="shared" si="20"/>
        <v>4.1656952846047197</v>
      </c>
      <c r="J87" s="1425" t="s">
        <v>1922</v>
      </c>
    </row>
    <row r="88" spans="1:10" s="44" customFormat="1" ht="84" customHeight="1" x14ac:dyDescent="0.3">
      <c r="A88" s="1422"/>
      <c r="B88" s="1421"/>
      <c r="C88" s="820" t="s">
        <v>18</v>
      </c>
      <c r="D88" s="923">
        <v>9265.15</v>
      </c>
      <c r="E88" s="923">
        <v>510.8</v>
      </c>
      <c r="F88" s="923">
        <f t="shared" si="17"/>
        <v>5.5131325450748241</v>
      </c>
      <c r="G88" s="1374"/>
      <c r="H88" s="923">
        <f t="shared" si="19"/>
        <v>510.8</v>
      </c>
      <c r="I88" s="923">
        <f t="shared" si="20"/>
        <v>5.5131325450748241</v>
      </c>
      <c r="J88" s="1425"/>
    </row>
    <row r="89" spans="1:10" s="44" customFormat="1" ht="91.5" customHeight="1" x14ac:dyDescent="0.3">
      <c r="A89" s="1422"/>
      <c r="B89" s="1421"/>
      <c r="C89" s="820" t="s">
        <v>16</v>
      </c>
      <c r="D89" s="923">
        <v>7447.24</v>
      </c>
      <c r="E89" s="923">
        <v>311.63</v>
      </c>
      <c r="F89" s="923">
        <f t="shared" si="17"/>
        <v>4.1845032522115577</v>
      </c>
      <c r="G89" s="1374"/>
      <c r="H89" s="923">
        <f t="shared" si="19"/>
        <v>311.63</v>
      </c>
      <c r="I89" s="923">
        <f t="shared" si="20"/>
        <v>4.1845032522115577</v>
      </c>
      <c r="J89" s="1425"/>
    </row>
    <row r="90" spans="1:10" s="44" customFormat="1" ht="96" customHeight="1" x14ac:dyDescent="0.3">
      <c r="A90" s="530"/>
      <c r="B90" s="914" t="s">
        <v>1867</v>
      </c>
      <c r="C90" s="820" t="s">
        <v>19</v>
      </c>
      <c r="D90" s="923">
        <v>5292.34</v>
      </c>
      <c r="E90" s="923">
        <v>94.22</v>
      </c>
      <c r="F90" s="923">
        <f t="shared" si="17"/>
        <v>1.7803088992770684</v>
      </c>
      <c r="G90" s="907"/>
      <c r="H90" s="923">
        <f t="shared" si="19"/>
        <v>94.22</v>
      </c>
      <c r="I90" s="923">
        <f t="shared" si="20"/>
        <v>1.7803088992770684</v>
      </c>
      <c r="J90" s="917"/>
    </row>
    <row r="91" spans="1:10" s="44" customFormat="1" ht="135" customHeight="1" x14ac:dyDescent="0.3">
      <c r="A91" s="516" t="s">
        <v>105</v>
      </c>
      <c r="B91" s="913" t="s">
        <v>921</v>
      </c>
      <c r="C91" s="567" t="s">
        <v>19</v>
      </c>
      <c r="D91" s="923">
        <v>30990</v>
      </c>
      <c r="E91" s="923">
        <v>5564.96</v>
      </c>
      <c r="F91" s="923">
        <f t="shared" si="17"/>
        <v>17.95727654081962</v>
      </c>
      <c r="G91" s="981" t="s">
        <v>1334</v>
      </c>
      <c r="H91" s="923">
        <f t="shared" si="19"/>
        <v>5564.96</v>
      </c>
      <c r="I91" s="923">
        <f t="shared" si="20"/>
        <v>17.95727654081962</v>
      </c>
      <c r="J91" s="911" t="s">
        <v>1653</v>
      </c>
    </row>
    <row r="92" spans="1:10" ht="24.75" customHeight="1" x14ac:dyDescent="0.3">
      <c r="A92" s="1426" t="s">
        <v>101</v>
      </c>
      <c r="B92" s="1415" t="s">
        <v>1365</v>
      </c>
      <c r="C92" s="598" t="s">
        <v>15</v>
      </c>
      <c r="D92" s="920">
        <f>D93+D94+D95</f>
        <v>5215.9400000000005</v>
      </c>
      <c r="E92" s="920">
        <f>E93+E94+E95</f>
        <v>2889.06</v>
      </c>
      <c r="F92" s="214">
        <f t="shared" si="9"/>
        <v>55.389057389463822</v>
      </c>
      <c r="G92" s="1403"/>
      <c r="H92" s="920">
        <f>H93+H94+H95</f>
        <v>2889.06</v>
      </c>
      <c r="I92" s="920">
        <f>H92/D92*100</f>
        <v>55.389057389463822</v>
      </c>
      <c r="J92" s="1418"/>
    </row>
    <row r="93" spans="1:10" ht="75" x14ac:dyDescent="0.3">
      <c r="A93" s="1427"/>
      <c r="B93" s="1416"/>
      <c r="C93" s="598" t="s">
        <v>18</v>
      </c>
      <c r="D93" s="920">
        <f>D100</f>
        <v>2353.12</v>
      </c>
      <c r="E93" s="920">
        <f>E100</f>
        <v>2113.9499999999998</v>
      </c>
      <c r="F93" s="214">
        <f t="shared" si="9"/>
        <v>89.836047460393004</v>
      </c>
      <c r="G93" s="1404"/>
      <c r="H93" s="920">
        <f>H100</f>
        <v>2113.9499999999998</v>
      </c>
      <c r="I93" s="920">
        <f t="shared" ref="I93:I95" si="21">H93/D93*100</f>
        <v>89.836047460393004</v>
      </c>
      <c r="J93" s="1419"/>
    </row>
    <row r="94" spans="1:10" ht="75" x14ac:dyDescent="0.3">
      <c r="A94" s="1427"/>
      <c r="B94" s="1416"/>
      <c r="C94" s="598" t="s">
        <v>16</v>
      </c>
      <c r="D94" s="920">
        <f>D101</f>
        <v>784.38</v>
      </c>
      <c r="E94" s="920">
        <f>E101</f>
        <v>704.65</v>
      </c>
      <c r="F94" s="214">
        <f t="shared" si="9"/>
        <v>89.835283918508878</v>
      </c>
      <c r="G94" s="1404"/>
      <c r="H94" s="920">
        <f>H101+H97</f>
        <v>704.65</v>
      </c>
      <c r="I94" s="920">
        <f t="shared" si="21"/>
        <v>89.835283918508878</v>
      </c>
      <c r="J94" s="1419"/>
    </row>
    <row r="95" spans="1:10" ht="93.75" x14ac:dyDescent="0.3">
      <c r="A95" s="1428"/>
      <c r="B95" s="1417"/>
      <c r="C95" s="598" t="s">
        <v>19</v>
      </c>
      <c r="D95" s="920">
        <f>D102</f>
        <v>2078.44</v>
      </c>
      <c r="E95" s="920">
        <f>E102+E98</f>
        <v>70.459999999999994</v>
      </c>
      <c r="F95" s="214">
        <f t="shared" si="9"/>
        <v>3.3900425318989234</v>
      </c>
      <c r="G95" s="1405"/>
      <c r="H95" s="920">
        <f>H98+H102</f>
        <v>70.459999999999994</v>
      </c>
      <c r="I95" s="920">
        <f t="shared" si="21"/>
        <v>3.3900425318989234</v>
      </c>
      <c r="J95" s="1420"/>
    </row>
    <row r="96" spans="1:10" hidden="1" x14ac:dyDescent="0.3">
      <c r="A96" s="1422" t="s">
        <v>364</v>
      </c>
      <c r="B96" s="1455" t="s">
        <v>239</v>
      </c>
      <c r="C96" s="218" t="s">
        <v>15</v>
      </c>
      <c r="D96" s="923">
        <f>D97+D98</f>
        <v>0</v>
      </c>
      <c r="E96" s="923">
        <f>E97+E98</f>
        <v>0</v>
      </c>
      <c r="F96" s="923">
        <v>0</v>
      </c>
      <c r="G96" s="1437"/>
      <c r="H96" s="923">
        <f>H97+H98</f>
        <v>0</v>
      </c>
      <c r="I96" s="923">
        <v>0</v>
      </c>
      <c r="J96" s="1425"/>
    </row>
    <row r="97" spans="1:10" ht="95.25" hidden="1" customHeight="1" x14ac:dyDescent="0.3">
      <c r="A97" s="1422"/>
      <c r="B97" s="1455"/>
      <c r="C97" s="522" t="s">
        <v>16</v>
      </c>
      <c r="D97" s="923">
        <v>0</v>
      </c>
      <c r="E97" s="923">
        <v>0</v>
      </c>
      <c r="F97" s="923">
        <v>0</v>
      </c>
      <c r="G97" s="1437"/>
      <c r="H97" s="923">
        <v>0</v>
      </c>
      <c r="I97" s="923">
        <v>0</v>
      </c>
      <c r="J97" s="1425"/>
    </row>
    <row r="98" spans="1:10" ht="99.75" hidden="1" customHeight="1" x14ac:dyDescent="0.3">
      <c r="A98" s="1422"/>
      <c r="B98" s="1455"/>
      <c r="C98" s="522" t="s">
        <v>19</v>
      </c>
      <c r="D98" s="923">
        <v>0</v>
      </c>
      <c r="E98" s="923">
        <v>0</v>
      </c>
      <c r="F98" s="923">
        <v>0</v>
      </c>
      <c r="G98" s="1437"/>
      <c r="H98" s="923">
        <v>0</v>
      </c>
      <c r="I98" s="923">
        <v>0</v>
      </c>
      <c r="J98" s="1425"/>
    </row>
    <row r="99" spans="1:10" ht="18.75" customHeight="1" x14ac:dyDescent="0.3">
      <c r="A99" s="1397" t="s">
        <v>105</v>
      </c>
      <c r="B99" s="1400" t="s">
        <v>540</v>
      </c>
      <c r="C99" s="596" t="s">
        <v>15</v>
      </c>
      <c r="D99" s="923">
        <f>D100+D101+D102</f>
        <v>5215.9400000000005</v>
      </c>
      <c r="E99" s="923">
        <f>E100+E101+E102</f>
        <v>2889.06</v>
      </c>
      <c r="F99" s="923">
        <f>E99/D99*100</f>
        <v>55.389057389463822</v>
      </c>
      <c r="G99" s="1403" t="s">
        <v>1424</v>
      </c>
      <c r="H99" s="923">
        <f>H100+H101+H102</f>
        <v>2889.06</v>
      </c>
      <c r="I99" s="923">
        <f>H99/D99*100</f>
        <v>55.389057389463822</v>
      </c>
      <c r="J99" s="1403" t="s">
        <v>1653</v>
      </c>
    </row>
    <row r="100" spans="1:10" ht="56.25" x14ac:dyDescent="0.3">
      <c r="A100" s="1398"/>
      <c r="B100" s="1401"/>
      <c r="C100" s="596" t="s">
        <v>18</v>
      </c>
      <c r="D100" s="923">
        <v>2353.12</v>
      </c>
      <c r="E100" s="923">
        <v>2113.9499999999998</v>
      </c>
      <c r="F100" s="923">
        <f>E100/D100*100</f>
        <v>89.836047460393004</v>
      </c>
      <c r="G100" s="1404"/>
      <c r="H100" s="923">
        <f>E100</f>
        <v>2113.9499999999998</v>
      </c>
      <c r="I100" s="923">
        <f>H100/D100*100</f>
        <v>89.836047460393004</v>
      </c>
      <c r="J100" s="1404"/>
    </row>
    <row r="101" spans="1:10" ht="75" x14ac:dyDescent="0.3">
      <c r="A101" s="1398"/>
      <c r="B101" s="1401"/>
      <c r="C101" s="596" t="s">
        <v>16</v>
      </c>
      <c r="D101" s="923">
        <v>784.38</v>
      </c>
      <c r="E101" s="923">
        <v>704.65</v>
      </c>
      <c r="F101" s="923">
        <f>E101/D101*100</f>
        <v>89.835283918508878</v>
      </c>
      <c r="G101" s="1404"/>
      <c r="H101" s="923">
        <f>E101</f>
        <v>704.65</v>
      </c>
      <c r="I101" s="923">
        <f>H101/D101*100</f>
        <v>89.835283918508878</v>
      </c>
      <c r="J101" s="1404"/>
    </row>
    <row r="102" spans="1:10" ht="177.75" customHeight="1" x14ac:dyDescent="0.3">
      <c r="A102" s="1399"/>
      <c r="B102" s="1402"/>
      <c r="C102" s="596" t="s">
        <v>19</v>
      </c>
      <c r="D102" s="923">
        <v>2078.44</v>
      </c>
      <c r="E102" s="923">
        <v>70.459999999999994</v>
      </c>
      <c r="F102" s="923">
        <f>E102/D102*100</f>
        <v>3.3900425318989234</v>
      </c>
      <c r="G102" s="1405"/>
      <c r="H102" s="923">
        <f>E102</f>
        <v>70.459999999999994</v>
      </c>
      <c r="I102" s="923">
        <f>H102/D102*100</f>
        <v>3.3900425318989234</v>
      </c>
      <c r="J102" s="1405"/>
    </row>
    <row r="103" spans="1:10" ht="23.25" customHeight="1" x14ac:dyDescent="0.3">
      <c r="A103" s="1440"/>
      <c r="B103" s="1443" t="s">
        <v>47</v>
      </c>
      <c r="C103" s="221" t="s">
        <v>15</v>
      </c>
      <c r="D103" s="918">
        <f>SUM(D104:D106)</f>
        <v>6507577.2999999998</v>
      </c>
      <c r="E103" s="918">
        <f>E104+E105+E106</f>
        <v>4112715.19</v>
      </c>
      <c r="F103" s="222">
        <f t="shared" si="9"/>
        <v>63.198868033423125</v>
      </c>
      <c r="G103" s="1429"/>
      <c r="H103" s="918">
        <f>H104+H105+H106</f>
        <v>4112715.19</v>
      </c>
      <c r="I103" s="918">
        <f>H103/D103*100</f>
        <v>63.198868033423125</v>
      </c>
      <c r="J103" s="1429"/>
    </row>
    <row r="104" spans="1:10" ht="75" x14ac:dyDescent="0.3">
      <c r="A104" s="1441"/>
      <c r="B104" s="1444"/>
      <c r="C104" s="221" t="s">
        <v>18</v>
      </c>
      <c r="D104" s="918">
        <f>D44+D64+D93+D80</f>
        <v>358075.05000000005</v>
      </c>
      <c r="E104" s="918">
        <f>E44+E64+E93+E80</f>
        <v>242430.1</v>
      </c>
      <c r="F104" s="222">
        <f t="shared" si="9"/>
        <v>67.703711833594653</v>
      </c>
      <c r="G104" s="1429"/>
      <c r="H104" s="918">
        <f>H44+H64+H93+H80</f>
        <v>242430.1</v>
      </c>
      <c r="I104" s="918">
        <f t="shared" ref="I104:I105" si="22">F104</f>
        <v>67.703711833594653</v>
      </c>
      <c r="J104" s="1429"/>
    </row>
    <row r="105" spans="1:10" ht="83.25" customHeight="1" x14ac:dyDescent="0.3">
      <c r="A105" s="1441"/>
      <c r="B105" s="1444"/>
      <c r="C105" s="526" t="s">
        <v>16</v>
      </c>
      <c r="D105" s="918">
        <f>D94+D81+D65+D45</f>
        <v>5233470.97</v>
      </c>
      <c r="E105" s="918">
        <f>E94+E81+E65+E45</f>
        <v>3249286.34</v>
      </c>
      <c r="F105" s="222">
        <f t="shared" si="9"/>
        <v>62.086641134077027</v>
      </c>
      <c r="G105" s="1429"/>
      <c r="H105" s="918">
        <f>H94+H81+H65+H45</f>
        <v>3249286.34</v>
      </c>
      <c r="I105" s="918">
        <f t="shared" si="22"/>
        <v>62.086641134077027</v>
      </c>
      <c r="J105" s="1429"/>
    </row>
    <row r="106" spans="1:10" ht="92.25" customHeight="1" x14ac:dyDescent="0.3">
      <c r="A106" s="1442"/>
      <c r="B106" s="1445"/>
      <c r="C106" s="526" t="s">
        <v>19</v>
      </c>
      <c r="D106" s="918">
        <f>D95+D82+D66+D46</f>
        <v>916031.28</v>
      </c>
      <c r="E106" s="918">
        <f>E95+E82+E66+E46</f>
        <v>620998.75</v>
      </c>
      <c r="F106" s="222">
        <f>E106/D106*100</f>
        <v>67.792308358727666</v>
      </c>
      <c r="G106" s="1429"/>
      <c r="H106" s="918">
        <f>H95+H82+H66+H46</f>
        <v>620998.75</v>
      </c>
      <c r="I106" s="918">
        <f>H106/D106*100</f>
        <v>67.792308358727666</v>
      </c>
      <c r="J106" s="1429"/>
    </row>
    <row r="107" spans="1:10" ht="25.5" customHeight="1" x14ac:dyDescent="0.3">
      <c r="A107" s="1436" t="s">
        <v>240</v>
      </c>
      <c r="B107" s="1436"/>
      <c r="C107" s="1436"/>
      <c r="D107" s="1436"/>
      <c r="E107" s="1436"/>
      <c r="F107" s="1436"/>
      <c r="G107" s="1436"/>
      <c r="H107" s="1436"/>
      <c r="I107" s="1436"/>
      <c r="J107" s="1436"/>
    </row>
    <row r="108" spans="1:10" ht="93" customHeight="1" x14ac:dyDescent="0.3">
      <c r="A108" s="525" t="s">
        <v>9</v>
      </c>
      <c r="B108" s="921" t="s">
        <v>1366</v>
      </c>
      <c r="C108" s="518" t="s">
        <v>19</v>
      </c>
      <c r="D108" s="920">
        <f>D109</f>
        <v>313184.03000000003</v>
      </c>
      <c r="E108" s="920">
        <f>E109</f>
        <v>273059.83</v>
      </c>
      <c r="F108" s="920">
        <f>E108/D108*100</f>
        <v>87.188299480021385</v>
      </c>
      <c r="G108" s="917"/>
      <c r="H108" s="920">
        <f>E108</f>
        <v>273059.83</v>
      </c>
      <c r="I108" s="920">
        <f t="shared" ref="I108:I122" si="23">F108</f>
        <v>87.188299480021385</v>
      </c>
      <c r="J108" s="1046"/>
    </row>
    <row r="109" spans="1:10" s="45" customFormat="1" ht="130.5" customHeight="1" x14ac:dyDescent="0.25">
      <c r="A109" s="213" t="s">
        <v>21</v>
      </c>
      <c r="B109" s="919" t="s">
        <v>241</v>
      </c>
      <c r="C109" s="522" t="s">
        <v>19</v>
      </c>
      <c r="D109" s="923">
        <v>313184.03000000003</v>
      </c>
      <c r="E109" s="923">
        <v>273059.83</v>
      </c>
      <c r="F109" s="923">
        <f>E109/D109*100</f>
        <v>87.188299480021385</v>
      </c>
      <c r="G109" s="1042" t="s">
        <v>1397</v>
      </c>
      <c r="H109" s="923">
        <f>E109</f>
        <v>273059.83</v>
      </c>
      <c r="I109" s="923">
        <f t="shared" si="23"/>
        <v>87.188299480021385</v>
      </c>
      <c r="J109" s="907"/>
    </row>
    <row r="110" spans="1:10" ht="79.5" hidden="1" customHeight="1" x14ac:dyDescent="0.3">
      <c r="A110" s="213" t="s">
        <v>21</v>
      </c>
      <c r="B110" s="921"/>
      <c r="C110" s="522" t="s">
        <v>19</v>
      </c>
      <c r="D110" s="920"/>
      <c r="E110" s="920"/>
      <c r="F110" s="214"/>
      <c r="G110" s="1046"/>
      <c r="H110" s="920"/>
      <c r="I110" s="920">
        <f t="shared" si="23"/>
        <v>0</v>
      </c>
      <c r="J110" s="1046"/>
    </row>
    <row r="111" spans="1:10" ht="150.75" customHeight="1" x14ac:dyDescent="0.3">
      <c r="A111" s="213" t="s">
        <v>12</v>
      </c>
      <c r="B111" s="921" t="s">
        <v>1409</v>
      </c>
      <c r="C111" s="564" t="s">
        <v>16</v>
      </c>
      <c r="D111" s="920">
        <f>D112</f>
        <v>18671</v>
      </c>
      <c r="E111" s="920">
        <f>E112</f>
        <v>8536.49</v>
      </c>
      <c r="F111" s="214">
        <f>E111/D111*100</f>
        <v>45.720582721868134</v>
      </c>
      <c r="G111" s="917"/>
      <c r="H111" s="918">
        <f>E111</f>
        <v>8536.49</v>
      </c>
      <c r="I111" s="918">
        <f>H111/D111*100</f>
        <v>45.720582721868134</v>
      </c>
      <c r="J111" s="917"/>
    </row>
    <row r="112" spans="1:10" ht="206.25" customHeight="1" x14ac:dyDescent="0.3">
      <c r="A112" s="566" t="s">
        <v>49</v>
      </c>
      <c r="B112" s="919" t="s">
        <v>1410</v>
      </c>
      <c r="C112" s="565" t="s">
        <v>16</v>
      </c>
      <c r="D112" s="923">
        <f>18671</f>
        <v>18671</v>
      </c>
      <c r="E112" s="923">
        <v>8536.49</v>
      </c>
      <c r="F112" s="223">
        <f>E112/D112*100</f>
        <v>45.720582721868134</v>
      </c>
      <c r="G112" s="917" t="s">
        <v>2048</v>
      </c>
      <c r="H112" s="216">
        <f>E112</f>
        <v>8536.49</v>
      </c>
      <c r="I112" s="216">
        <f>H112/D112*100</f>
        <v>45.720582721868134</v>
      </c>
      <c r="J112" s="917" t="s">
        <v>1654</v>
      </c>
    </row>
    <row r="113" spans="1:10" ht="99.75" customHeight="1" x14ac:dyDescent="0.3">
      <c r="A113" s="517" t="s">
        <v>12</v>
      </c>
      <c r="B113" s="921" t="s">
        <v>1367</v>
      </c>
      <c r="C113" s="518" t="s">
        <v>19</v>
      </c>
      <c r="D113" s="918">
        <f>D114</f>
        <v>58033.75</v>
      </c>
      <c r="E113" s="920">
        <f>E114</f>
        <v>28665.01</v>
      </c>
      <c r="F113" s="214">
        <f>E113/D113*100</f>
        <v>49.393689017166729</v>
      </c>
      <c r="G113" s="917"/>
      <c r="H113" s="920">
        <f>E113</f>
        <v>28665.01</v>
      </c>
      <c r="I113" s="920">
        <f t="shared" si="23"/>
        <v>49.393689017166729</v>
      </c>
      <c r="J113" s="1046"/>
    </row>
    <row r="114" spans="1:10" ht="93.75" customHeight="1" x14ac:dyDescent="0.3">
      <c r="A114" s="213" t="s">
        <v>13</v>
      </c>
      <c r="B114" s="919" t="s">
        <v>512</v>
      </c>
      <c r="C114" s="522" t="s">
        <v>19</v>
      </c>
      <c r="D114" s="216">
        <v>58033.75</v>
      </c>
      <c r="E114" s="923">
        <v>28665.01</v>
      </c>
      <c r="F114" s="923">
        <f>E114/D114*100</f>
        <v>49.393689017166729</v>
      </c>
      <c r="G114" s="917" t="s">
        <v>1425</v>
      </c>
      <c r="H114" s="923">
        <f>E114</f>
        <v>28665.01</v>
      </c>
      <c r="I114" s="923">
        <f t="shared" si="23"/>
        <v>49.393689017166729</v>
      </c>
      <c r="J114" s="916" t="s">
        <v>1687</v>
      </c>
    </row>
    <row r="115" spans="1:10" ht="76.5" hidden="1" customHeight="1" x14ac:dyDescent="0.3">
      <c r="A115" s="219"/>
      <c r="B115" s="217"/>
      <c r="C115" s="518" t="s">
        <v>217</v>
      </c>
      <c r="D115" s="920">
        <f>D110</f>
        <v>0</v>
      </c>
      <c r="E115" s="920">
        <f>E110</f>
        <v>0</v>
      </c>
      <c r="F115" s="923" t="e">
        <f t="shared" ref="F115:F119" si="24">E115/D115*100</f>
        <v>#DIV/0!</v>
      </c>
      <c r="G115" s="1046"/>
      <c r="H115" s="923">
        <f t="shared" ref="H115:H119" si="25">E115</f>
        <v>0</v>
      </c>
      <c r="I115" s="923" t="e">
        <f t="shared" ref="I115:I119" si="26">F115</f>
        <v>#DIV/0!</v>
      </c>
      <c r="J115" s="1046"/>
    </row>
    <row r="116" spans="1:10" ht="76.5" hidden="1" customHeight="1" x14ac:dyDescent="0.3">
      <c r="A116" s="517" t="s">
        <v>14</v>
      </c>
      <c r="B116" s="921" t="s">
        <v>1368</v>
      </c>
      <c r="C116" s="518" t="s">
        <v>16</v>
      </c>
      <c r="D116" s="920">
        <v>0</v>
      </c>
      <c r="E116" s="920">
        <v>0</v>
      </c>
      <c r="F116" s="923" t="e">
        <f t="shared" si="24"/>
        <v>#DIV/0!</v>
      </c>
      <c r="G116" s="1040"/>
      <c r="H116" s="923">
        <f t="shared" si="25"/>
        <v>0</v>
      </c>
      <c r="I116" s="923" t="e">
        <f t="shared" si="26"/>
        <v>#DIV/0!</v>
      </c>
      <c r="J116" s="1046"/>
    </row>
    <row r="117" spans="1:10" ht="131.25" hidden="1" x14ac:dyDescent="0.3">
      <c r="A117" s="213" t="s">
        <v>17</v>
      </c>
      <c r="B117" s="924" t="s">
        <v>525</v>
      </c>
      <c r="C117" s="522" t="s">
        <v>16</v>
      </c>
      <c r="D117" s="923">
        <v>0</v>
      </c>
      <c r="E117" s="923">
        <v>0</v>
      </c>
      <c r="F117" s="923" t="e">
        <f t="shared" si="24"/>
        <v>#DIV/0!</v>
      </c>
      <c r="G117" s="917"/>
      <c r="H117" s="923">
        <f t="shared" si="25"/>
        <v>0</v>
      </c>
      <c r="I117" s="923" t="e">
        <f t="shared" si="26"/>
        <v>#DIV/0!</v>
      </c>
      <c r="J117" s="917" t="s">
        <v>1136</v>
      </c>
    </row>
    <row r="118" spans="1:10" ht="28.5" customHeight="1" x14ac:dyDescent="0.3">
      <c r="A118" s="1446"/>
      <c r="B118" s="1449" t="s">
        <v>53</v>
      </c>
      <c r="C118" s="564" t="s">
        <v>15</v>
      </c>
      <c r="D118" s="920">
        <f>D119+D120</f>
        <v>389888.78</v>
      </c>
      <c r="E118" s="920">
        <f>E119+E120</f>
        <v>310261.33</v>
      </c>
      <c r="F118" s="920">
        <f t="shared" si="24"/>
        <v>79.57688087356604</v>
      </c>
      <c r="G118" s="1047"/>
      <c r="H118" s="920">
        <f t="shared" si="25"/>
        <v>310261.33</v>
      </c>
      <c r="I118" s="920">
        <f t="shared" si="26"/>
        <v>79.57688087356604</v>
      </c>
      <c r="J118" s="917"/>
    </row>
    <row r="119" spans="1:10" ht="73.5" customHeight="1" x14ac:dyDescent="0.3">
      <c r="A119" s="1447"/>
      <c r="B119" s="1450"/>
      <c r="C119" s="564" t="s">
        <v>16</v>
      </c>
      <c r="D119" s="920">
        <f>D111</f>
        <v>18671</v>
      </c>
      <c r="E119" s="920">
        <f>E111</f>
        <v>8536.49</v>
      </c>
      <c r="F119" s="920">
        <f t="shared" si="24"/>
        <v>45.720582721868134</v>
      </c>
      <c r="G119" s="1047"/>
      <c r="H119" s="920">
        <f t="shared" si="25"/>
        <v>8536.49</v>
      </c>
      <c r="I119" s="920">
        <f t="shared" si="26"/>
        <v>45.720582721868134</v>
      </c>
      <c r="J119" s="917"/>
    </row>
    <row r="120" spans="1:10" ht="93.75" customHeight="1" x14ac:dyDescent="0.3">
      <c r="A120" s="1448"/>
      <c r="B120" s="1451"/>
      <c r="C120" s="518" t="s">
        <v>19</v>
      </c>
      <c r="D120" s="920">
        <f>D108+D113+D116</f>
        <v>371217.78</v>
      </c>
      <c r="E120" s="920">
        <f>E108+E113+E116</f>
        <v>301724.84000000003</v>
      </c>
      <c r="F120" s="920">
        <f>E120/D120*100</f>
        <v>81.279738271157171</v>
      </c>
      <c r="G120" s="917"/>
      <c r="H120" s="920">
        <f>H108+H113+H116</f>
        <v>301724.84000000003</v>
      </c>
      <c r="I120" s="920">
        <f>H120/D120*100</f>
        <v>81.279738271157171</v>
      </c>
      <c r="J120" s="1046"/>
    </row>
    <row r="121" spans="1:10" ht="24" customHeight="1" x14ac:dyDescent="0.3">
      <c r="A121" s="1436" t="s">
        <v>242</v>
      </c>
      <c r="B121" s="1436"/>
      <c r="C121" s="1436"/>
      <c r="D121" s="1436"/>
      <c r="E121" s="1436"/>
      <c r="F121" s="1436"/>
      <c r="G121" s="1436"/>
      <c r="H121" s="1436"/>
      <c r="I121" s="1436"/>
      <c r="J121" s="1436"/>
    </row>
    <row r="122" spans="1:10" s="46" customFormat="1" ht="67.5" hidden="1" customHeight="1" x14ac:dyDescent="0.25">
      <c r="A122" s="225"/>
      <c r="B122" s="921"/>
      <c r="C122" s="217" t="s">
        <v>217</v>
      </c>
      <c r="D122" s="524"/>
      <c r="E122" s="524"/>
      <c r="F122" s="214"/>
      <c r="G122" s="1425"/>
      <c r="H122" s="524"/>
      <c r="I122" s="524">
        <f t="shared" si="23"/>
        <v>0</v>
      </c>
      <c r="J122" s="1437"/>
    </row>
    <row r="123" spans="1:10" s="46" customFormat="1" ht="92.25" customHeight="1" x14ac:dyDescent="0.25">
      <c r="A123" s="525" t="s">
        <v>9</v>
      </c>
      <c r="B123" s="921" t="s">
        <v>1369</v>
      </c>
      <c r="C123" s="518" t="s">
        <v>19</v>
      </c>
      <c r="D123" s="524">
        <f>D124+D125</f>
        <v>23029.1</v>
      </c>
      <c r="E123" s="524">
        <f>E124+E125</f>
        <v>17244.84</v>
      </c>
      <c r="F123" s="214">
        <f t="shared" ref="F123:F130" si="27">E123/D123*100</f>
        <v>74.882822168473808</v>
      </c>
      <c r="G123" s="1425"/>
      <c r="H123" s="524">
        <f>H124+H125</f>
        <v>17244.84</v>
      </c>
      <c r="I123" s="524">
        <f>F123</f>
        <v>74.882822168473808</v>
      </c>
      <c r="J123" s="1437"/>
    </row>
    <row r="124" spans="1:10" ht="112.5" customHeight="1" x14ac:dyDescent="0.3">
      <c r="A124" s="220" t="s">
        <v>21</v>
      </c>
      <c r="B124" s="919" t="s">
        <v>243</v>
      </c>
      <c r="C124" s="522" t="s">
        <v>19</v>
      </c>
      <c r="D124" s="520">
        <v>17465.5</v>
      </c>
      <c r="E124" s="520">
        <v>11729.74</v>
      </c>
      <c r="F124" s="520">
        <f>E124/D124*100</f>
        <v>67.159485843520088</v>
      </c>
      <c r="G124" s="917" t="s">
        <v>1989</v>
      </c>
      <c r="H124" s="520">
        <f>E124</f>
        <v>11729.74</v>
      </c>
      <c r="I124" s="520">
        <f>F124</f>
        <v>67.159485843520088</v>
      </c>
      <c r="J124" s="916" t="s">
        <v>1687</v>
      </c>
    </row>
    <row r="125" spans="1:10" ht="360" customHeight="1" x14ac:dyDescent="0.3">
      <c r="A125" s="220" t="s">
        <v>29</v>
      </c>
      <c r="B125" s="919" t="s">
        <v>244</v>
      </c>
      <c r="C125" s="522" t="s">
        <v>19</v>
      </c>
      <c r="D125" s="520">
        <v>5563.6</v>
      </c>
      <c r="E125" s="520">
        <v>5515.1</v>
      </c>
      <c r="F125" s="520">
        <f>E125/D125*100</f>
        <v>99.128262276224035</v>
      </c>
      <c r="G125" s="917" t="s">
        <v>2046</v>
      </c>
      <c r="H125" s="520">
        <f>E125</f>
        <v>5515.1</v>
      </c>
      <c r="I125" s="520">
        <f t="shared" ref="I125:I133" si="28">F125</f>
        <v>99.128262276224035</v>
      </c>
      <c r="J125" s="917"/>
    </row>
    <row r="126" spans="1:10" ht="99" customHeight="1" x14ac:dyDescent="0.3">
      <c r="A126" s="219"/>
      <c r="B126" s="217" t="s">
        <v>75</v>
      </c>
      <c r="C126" s="518" t="s">
        <v>19</v>
      </c>
      <c r="D126" s="920">
        <f>D123</f>
        <v>23029.1</v>
      </c>
      <c r="E126" s="920">
        <f>E123</f>
        <v>17244.84</v>
      </c>
      <c r="F126" s="214">
        <f t="shared" si="27"/>
        <v>74.882822168473808</v>
      </c>
      <c r="G126" s="1046"/>
      <c r="H126" s="920">
        <f>H123</f>
        <v>17244.84</v>
      </c>
      <c r="I126" s="920">
        <f t="shared" si="28"/>
        <v>74.882822168473808</v>
      </c>
      <c r="J126" s="1046"/>
    </row>
    <row r="127" spans="1:10" ht="29.25" customHeight="1" x14ac:dyDescent="0.3">
      <c r="A127" s="1438"/>
      <c r="B127" s="1439" t="s">
        <v>23</v>
      </c>
      <c r="C127" s="224" t="s">
        <v>15</v>
      </c>
      <c r="D127" s="920">
        <f>SUM(D128:D130)</f>
        <v>7701396.1199999992</v>
      </c>
      <c r="E127" s="920">
        <f>SUM(E128:E130)</f>
        <v>4998446.9400000004</v>
      </c>
      <c r="F127" s="214">
        <f t="shared" si="27"/>
        <v>64.903127460479212</v>
      </c>
      <c r="G127" s="1437"/>
      <c r="H127" s="920">
        <f>SUM(H128:H130)</f>
        <v>4998446.9400000004</v>
      </c>
      <c r="I127" s="920">
        <f>H127/D127*100</f>
        <v>64.903127460479212</v>
      </c>
      <c r="J127" s="1437"/>
    </row>
    <row r="128" spans="1:10" s="46" customFormat="1" ht="72" customHeight="1" x14ac:dyDescent="0.25">
      <c r="A128" s="1438"/>
      <c r="B128" s="1439"/>
      <c r="C128" s="219" t="s">
        <v>18</v>
      </c>
      <c r="D128" s="920">
        <f>D104</f>
        <v>358075.05000000005</v>
      </c>
      <c r="E128" s="920">
        <f>E104</f>
        <v>242430.1</v>
      </c>
      <c r="F128" s="214">
        <f t="shared" si="27"/>
        <v>67.703711833594653</v>
      </c>
      <c r="G128" s="1437"/>
      <c r="H128" s="920">
        <f>H104</f>
        <v>242430.1</v>
      </c>
      <c r="I128" s="920">
        <f t="shared" si="28"/>
        <v>67.703711833594653</v>
      </c>
      <c r="J128" s="1437"/>
    </row>
    <row r="129" spans="1:10" ht="92.25" customHeight="1" x14ac:dyDescent="0.3">
      <c r="A129" s="1438"/>
      <c r="B129" s="1439"/>
      <c r="C129" s="518" t="s">
        <v>16</v>
      </c>
      <c r="D129" s="920">
        <f>D105+D39+D119</f>
        <v>5390122.9699999997</v>
      </c>
      <c r="E129" s="920">
        <f>E119+E105+E39</f>
        <v>3336105.71</v>
      </c>
      <c r="F129" s="214">
        <f t="shared" si="27"/>
        <v>61.892942490697948</v>
      </c>
      <c r="G129" s="1437"/>
      <c r="H129" s="920">
        <f>E129</f>
        <v>3336105.71</v>
      </c>
      <c r="I129" s="920">
        <f t="shared" si="28"/>
        <v>61.892942490697948</v>
      </c>
      <c r="J129" s="1437"/>
    </row>
    <row r="130" spans="1:10" ht="99.75" customHeight="1" x14ac:dyDescent="0.3">
      <c r="A130" s="1438"/>
      <c r="B130" s="1439"/>
      <c r="C130" s="518" t="s">
        <v>19</v>
      </c>
      <c r="D130" s="920">
        <f>D40+D106+D120+D126</f>
        <v>1953198.1</v>
      </c>
      <c r="E130" s="920">
        <f>E40+E106+E120+E126</f>
        <v>1419911.1300000001</v>
      </c>
      <c r="F130" s="214">
        <f t="shared" si="27"/>
        <v>72.696729020983582</v>
      </c>
      <c r="G130" s="1437"/>
      <c r="H130" s="920">
        <f>H40+H106+H120+H126</f>
        <v>1419911.1300000001</v>
      </c>
      <c r="I130" s="920">
        <f>H130/D130*100</f>
        <v>72.696729020983582</v>
      </c>
      <c r="J130" s="1437"/>
    </row>
    <row r="131" spans="1:10" s="46" customFormat="1" ht="76.5" hidden="1" customHeight="1" x14ac:dyDescent="0.25">
      <c r="A131" s="1430"/>
      <c r="B131" s="1432" t="s">
        <v>245</v>
      </c>
      <c r="C131" s="548" t="s">
        <v>217</v>
      </c>
      <c r="D131" s="549"/>
      <c r="E131" s="549"/>
      <c r="F131" s="550"/>
      <c r="G131" s="1434"/>
      <c r="H131" s="549"/>
      <c r="I131" s="549">
        <f t="shared" si="28"/>
        <v>0</v>
      </c>
      <c r="J131" s="1434"/>
    </row>
    <row r="132" spans="1:10" ht="72.75" hidden="1" customHeight="1" x14ac:dyDescent="0.3">
      <c r="A132" s="1431"/>
      <c r="B132" s="1432"/>
      <c r="C132" s="548" t="s">
        <v>246</v>
      </c>
      <c r="D132" s="551"/>
      <c r="E132" s="551"/>
      <c r="F132" s="552"/>
      <c r="G132" s="1434"/>
      <c r="H132" s="551"/>
      <c r="I132" s="551">
        <f t="shared" si="28"/>
        <v>0</v>
      </c>
      <c r="J132" s="1434"/>
    </row>
    <row r="133" spans="1:10" ht="60" hidden="1" customHeight="1" x14ac:dyDescent="0.3">
      <c r="A133" s="1431"/>
      <c r="B133" s="1433"/>
      <c r="C133" s="553" t="s">
        <v>247</v>
      </c>
      <c r="D133" s="551">
        <f>SUM(D131:D132)</f>
        <v>0</v>
      </c>
      <c r="E133" s="551">
        <f>SUM(E131:E132)</f>
        <v>0</v>
      </c>
      <c r="F133" s="552"/>
      <c r="G133" s="1435"/>
      <c r="H133" s="551">
        <f>SUM(H131:H132)</f>
        <v>0</v>
      </c>
      <c r="I133" s="551">
        <f t="shared" si="28"/>
        <v>0</v>
      </c>
      <c r="J133" s="1435"/>
    </row>
    <row r="134" spans="1:10" x14ac:dyDescent="0.3">
      <c r="A134" s="554"/>
      <c r="B134" s="1053"/>
      <c r="C134" s="554"/>
      <c r="D134" s="554"/>
      <c r="E134" s="554"/>
      <c r="F134" s="554"/>
      <c r="G134" s="1048"/>
      <c r="H134" s="554"/>
      <c r="I134" s="554"/>
      <c r="J134" s="1048"/>
    </row>
  </sheetData>
  <sheetProtection selectLockedCells="1" selectUnlockedCells="1"/>
  <mergeCells count="117">
    <mergeCell ref="G38:G40"/>
    <mergeCell ref="J38:J40"/>
    <mergeCell ref="A59:A60"/>
    <mergeCell ref="B59:B60"/>
    <mergeCell ref="C59:C60"/>
    <mergeCell ref="D59:D60"/>
    <mergeCell ref="E59:E60"/>
    <mergeCell ref="F59:F60"/>
    <mergeCell ref="G59:G60"/>
    <mergeCell ref="J59:J60"/>
    <mergeCell ref="H59:H60"/>
    <mergeCell ref="I59:I60"/>
    <mergeCell ref="B92:B95"/>
    <mergeCell ref="G92:G95"/>
    <mergeCell ref="J92:J95"/>
    <mergeCell ref="A70:A73"/>
    <mergeCell ref="B70:B73"/>
    <mergeCell ref="G70:G73"/>
    <mergeCell ref="J70:J73"/>
    <mergeCell ref="G83:G86"/>
    <mergeCell ref="J83:J86"/>
    <mergeCell ref="A34:A37"/>
    <mergeCell ref="B34:B37"/>
    <mergeCell ref="G34:G37"/>
    <mergeCell ref="J34:J37"/>
    <mergeCell ref="G27:G28"/>
    <mergeCell ref="J27:J28"/>
    <mergeCell ref="G29:G30"/>
    <mergeCell ref="J29:J30"/>
    <mergeCell ref="A27:A30"/>
    <mergeCell ref="B27:B30"/>
    <mergeCell ref="G31:G33"/>
    <mergeCell ref="A9:A11"/>
    <mergeCell ref="B9:B11"/>
    <mergeCell ref="G10:G11"/>
    <mergeCell ref="J10:J11"/>
    <mergeCell ref="A12:A14"/>
    <mergeCell ref="B12:B14"/>
    <mergeCell ref="A31:A33"/>
    <mergeCell ref="B31:B33"/>
    <mergeCell ref="J31:J33"/>
    <mergeCell ref="A16:A18"/>
    <mergeCell ref="B16:B18"/>
    <mergeCell ref="G16:G18"/>
    <mergeCell ref="J16:J18"/>
    <mergeCell ref="A24:A26"/>
    <mergeCell ref="G24:G26"/>
    <mergeCell ref="J24:J26"/>
    <mergeCell ref="B24:B26"/>
    <mergeCell ref="A1:J1"/>
    <mergeCell ref="A2:J2"/>
    <mergeCell ref="A3:J3"/>
    <mergeCell ref="A4:J4"/>
    <mergeCell ref="A5:J5"/>
    <mergeCell ref="A8:J8"/>
    <mergeCell ref="A38:A40"/>
    <mergeCell ref="B38:B40"/>
    <mergeCell ref="A96:A98"/>
    <mergeCell ref="B96:B98"/>
    <mergeCell ref="G96:G98"/>
    <mergeCell ref="J96:J98"/>
    <mergeCell ref="A41:J41"/>
    <mergeCell ref="A42:A46"/>
    <mergeCell ref="B42:B46"/>
    <mergeCell ref="G42:G46"/>
    <mergeCell ref="J42:J46"/>
    <mergeCell ref="A63:A66"/>
    <mergeCell ref="B63:B66"/>
    <mergeCell ref="G63:G66"/>
    <mergeCell ref="J12:J14"/>
    <mergeCell ref="G12:G14"/>
    <mergeCell ref="A83:A86"/>
    <mergeCell ref="B83:B86"/>
    <mergeCell ref="J103:J104"/>
    <mergeCell ref="A131:A133"/>
    <mergeCell ref="B131:B133"/>
    <mergeCell ref="G131:G133"/>
    <mergeCell ref="J131:J133"/>
    <mergeCell ref="A107:J107"/>
    <mergeCell ref="A121:J121"/>
    <mergeCell ref="G122:G123"/>
    <mergeCell ref="J122:J123"/>
    <mergeCell ref="A127:A130"/>
    <mergeCell ref="B127:B130"/>
    <mergeCell ref="G127:G130"/>
    <mergeCell ref="J127:J130"/>
    <mergeCell ref="G105:G106"/>
    <mergeCell ref="J105:J106"/>
    <mergeCell ref="G103:G104"/>
    <mergeCell ref="A103:A106"/>
    <mergeCell ref="B103:B106"/>
    <mergeCell ref="A118:A120"/>
    <mergeCell ref="B118:B120"/>
    <mergeCell ref="A99:A102"/>
    <mergeCell ref="B99:B102"/>
    <mergeCell ref="G99:G102"/>
    <mergeCell ref="J99:J102"/>
    <mergeCell ref="G53:G55"/>
    <mergeCell ref="J53:J55"/>
    <mergeCell ref="A53:A55"/>
    <mergeCell ref="B53:B55"/>
    <mergeCell ref="A75:A77"/>
    <mergeCell ref="B75:B77"/>
    <mergeCell ref="G75:G77"/>
    <mergeCell ref="J75:J77"/>
    <mergeCell ref="A79:A82"/>
    <mergeCell ref="B79:B82"/>
    <mergeCell ref="J63:J66"/>
    <mergeCell ref="B56:B57"/>
    <mergeCell ref="A56:A57"/>
    <mergeCell ref="G56:G57"/>
    <mergeCell ref="J56:J57"/>
    <mergeCell ref="A87:A89"/>
    <mergeCell ref="B87:B89"/>
    <mergeCell ref="G87:G89"/>
    <mergeCell ref="J87:J89"/>
    <mergeCell ref="A92:A95"/>
  </mergeCells>
  <pageMargins left="0.78740157480314965" right="0.39370078740157483" top="0.78740157480314965" bottom="0.78740157480314965" header="0.39370078740157483" footer="0.39370078740157483"/>
  <pageSetup paperSize="9" scale="55" firstPageNumber="33" fitToHeight="11" orientation="landscape" useFirstPageNumber="1" r:id="rId1"/>
  <headerFooter alignWithMargins="0">
    <oddFooter>&amp;R&amp;"Times New Roman,обычный"&amp;14&amp;P</oddFooter>
  </headerFooter>
  <rowBreaks count="2" manualBreakCount="2">
    <brk id="30" max="16383" man="1"/>
    <brk id="10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97"/>
  <sheetViews>
    <sheetView view="pageBreakPreview" topLeftCell="A85" zoomScale="60" zoomScaleNormal="62" zoomScalePageLayoutView="70" workbookViewId="0">
      <selection activeCell="D93" sqref="D93:J93"/>
    </sheetView>
  </sheetViews>
  <sheetFormatPr defaultColWidth="11.42578125" defaultRowHeight="18" x14ac:dyDescent="0.25"/>
  <cols>
    <col min="1" max="1" width="8.28515625" style="64" customWidth="1"/>
    <col min="2" max="2" width="36.42578125" style="107" customWidth="1"/>
    <col min="3" max="3" width="16.7109375" style="107" customWidth="1"/>
    <col min="4" max="4" width="14.85546875" style="64" customWidth="1"/>
    <col min="5" max="5" width="14.42578125" style="64" customWidth="1"/>
    <col min="6" max="6" width="12.140625" style="64" customWidth="1"/>
    <col min="7" max="7" width="58" style="108" customWidth="1"/>
    <col min="8" max="8" width="16" style="64" customWidth="1"/>
    <col min="9" max="9" width="17.140625" style="64" customWidth="1"/>
    <col min="10" max="10" width="22.5703125" style="1078" customWidth="1"/>
    <col min="11" max="256" width="11.42578125" style="64"/>
    <col min="257" max="257" width="8.7109375" style="64" customWidth="1"/>
    <col min="258" max="258" width="45.7109375" style="64" customWidth="1"/>
    <col min="259" max="259" width="15.7109375" style="64" customWidth="1"/>
    <col min="260" max="261" width="17.7109375" style="64" customWidth="1"/>
    <col min="262" max="262" width="15.28515625" style="64" customWidth="1"/>
    <col min="263" max="263" width="35.7109375" style="64" customWidth="1"/>
    <col min="264" max="264" width="17.7109375" style="64" customWidth="1"/>
    <col min="265" max="265" width="15.28515625" style="64" customWidth="1"/>
    <col min="266" max="266" width="30.7109375" style="64" customWidth="1"/>
    <col min="267" max="512" width="11.42578125" style="64"/>
    <col min="513" max="513" width="8.7109375" style="64" customWidth="1"/>
    <col min="514" max="514" width="45.7109375" style="64" customWidth="1"/>
    <col min="515" max="515" width="15.7109375" style="64" customWidth="1"/>
    <col min="516" max="517" width="17.7109375" style="64" customWidth="1"/>
    <col min="518" max="518" width="15.28515625" style="64" customWidth="1"/>
    <col min="519" max="519" width="35.7109375" style="64" customWidth="1"/>
    <col min="520" max="520" width="17.7109375" style="64" customWidth="1"/>
    <col min="521" max="521" width="15.28515625" style="64" customWidth="1"/>
    <col min="522" max="522" width="30.7109375" style="64" customWidth="1"/>
    <col min="523" max="768" width="11.42578125" style="64"/>
    <col min="769" max="769" width="8.7109375" style="64" customWidth="1"/>
    <col min="770" max="770" width="45.7109375" style="64" customWidth="1"/>
    <col min="771" max="771" width="15.7109375" style="64" customWidth="1"/>
    <col min="772" max="773" width="17.7109375" style="64" customWidth="1"/>
    <col min="774" max="774" width="15.28515625" style="64" customWidth="1"/>
    <col min="775" max="775" width="35.7109375" style="64" customWidth="1"/>
    <col min="776" max="776" width="17.7109375" style="64" customWidth="1"/>
    <col min="777" max="777" width="15.28515625" style="64" customWidth="1"/>
    <col min="778" max="778" width="30.7109375" style="64" customWidth="1"/>
    <col min="779" max="1024" width="11.42578125" style="64"/>
    <col min="1025" max="1025" width="8.7109375" style="64" customWidth="1"/>
    <col min="1026" max="1026" width="45.7109375" style="64" customWidth="1"/>
    <col min="1027" max="1027" width="15.7109375" style="64" customWidth="1"/>
    <col min="1028" max="1029" width="17.7109375" style="64" customWidth="1"/>
    <col min="1030" max="1030" width="15.28515625" style="64" customWidth="1"/>
    <col min="1031" max="1031" width="35.7109375" style="64" customWidth="1"/>
    <col min="1032" max="1032" width="17.7109375" style="64" customWidth="1"/>
    <col min="1033" max="1033" width="15.28515625" style="64" customWidth="1"/>
    <col min="1034" max="1034" width="30.7109375" style="64" customWidth="1"/>
    <col min="1035" max="1280" width="11.42578125" style="64"/>
    <col min="1281" max="1281" width="8.7109375" style="64" customWidth="1"/>
    <col min="1282" max="1282" width="45.7109375" style="64" customWidth="1"/>
    <col min="1283" max="1283" width="15.7109375" style="64" customWidth="1"/>
    <col min="1284" max="1285" width="17.7109375" style="64" customWidth="1"/>
    <col min="1286" max="1286" width="15.28515625" style="64" customWidth="1"/>
    <col min="1287" max="1287" width="35.7109375" style="64" customWidth="1"/>
    <col min="1288" max="1288" width="17.7109375" style="64" customWidth="1"/>
    <col min="1289" max="1289" width="15.28515625" style="64" customWidth="1"/>
    <col min="1290" max="1290" width="30.7109375" style="64" customWidth="1"/>
    <col min="1291" max="1536" width="11.42578125" style="64"/>
    <col min="1537" max="1537" width="8.7109375" style="64" customWidth="1"/>
    <col min="1538" max="1538" width="45.7109375" style="64" customWidth="1"/>
    <col min="1539" max="1539" width="15.7109375" style="64" customWidth="1"/>
    <col min="1540" max="1541" width="17.7109375" style="64" customWidth="1"/>
    <col min="1542" max="1542" width="15.28515625" style="64" customWidth="1"/>
    <col min="1543" max="1543" width="35.7109375" style="64" customWidth="1"/>
    <col min="1544" max="1544" width="17.7109375" style="64" customWidth="1"/>
    <col min="1545" max="1545" width="15.28515625" style="64" customWidth="1"/>
    <col min="1546" max="1546" width="30.7109375" style="64" customWidth="1"/>
    <col min="1547" max="1792" width="11.42578125" style="64"/>
    <col min="1793" max="1793" width="8.7109375" style="64" customWidth="1"/>
    <col min="1794" max="1794" width="45.7109375" style="64" customWidth="1"/>
    <col min="1795" max="1795" width="15.7109375" style="64" customWidth="1"/>
    <col min="1796" max="1797" width="17.7109375" style="64" customWidth="1"/>
    <col min="1798" max="1798" width="15.28515625" style="64" customWidth="1"/>
    <col min="1799" max="1799" width="35.7109375" style="64" customWidth="1"/>
    <col min="1800" max="1800" width="17.7109375" style="64" customWidth="1"/>
    <col min="1801" max="1801" width="15.28515625" style="64" customWidth="1"/>
    <col min="1802" max="1802" width="30.7109375" style="64" customWidth="1"/>
    <col min="1803" max="2048" width="11.42578125" style="64"/>
    <col min="2049" max="2049" width="8.7109375" style="64" customWidth="1"/>
    <col min="2050" max="2050" width="45.7109375" style="64" customWidth="1"/>
    <col min="2051" max="2051" width="15.7109375" style="64" customWidth="1"/>
    <col min="2052" max="2053" width="17.7109375" style="64" customWidth="1"/>
    <col min="2054" max="2054" width="15.28515625" style="64" customWidth="1"/>
    <col min="2055" max="2055" width="35.7109375" style="64" customWidth="1"/>
    <col min="2056" max="2056" width="17.7109375" style="64" customWidth="1"/>
    <col min="2057" max="2057" width="15.28515625" style="64" customWidth="1"/>
    <col min="2058" max="2058" width="30.7109375" style="64" customWidth="1"/>
    <col min="2059" max="2304" width="11.42578125" style="64"/>
    <col min="2305" max="2305" width="8.7109375" style="64" customWidth="1"/>
    <col min="2306" max="2306" width="45.7109375" style="64" customWidth="1"/>
    <col min="2307" max="2307" width="15.7109375" style="64" customWidth="1"/>
    <col min="2308" max="2309" width="17.7109375" style="64" customWidth="1"/>
    <col min="2310" max="2310" width="15.28515625" style="64" customWidth="1"/>
    <col min="2311" max="2311" width="35.7109375" style="64" customWidth="1"/>
    <col min="2312" max="2312" width="17.7109375" style="64" customWidth="1"/>
    <col min="2313" max="2313" width="15.28515625" style="64" customWidth="1"/>
    <col min="2314" max="2314" width="30.7109375" style="64" customWidth="1"/>
    <col min="2315" max="2560" width="11.42578125" style="64"/>
    <col min="2561" max="2561" width="8.7109375" style="64" customWidth="1"/>
    <col min="2562" max="2562" width="45.7109375" style="64" customWidth="1"/>
    <col min="2563" max="2563" width="15.7109375" style="64" customWidth="1"/>
    <col min="2564" max="2565" width="17.7109375" style="64" customWidth="1"/>
    <col min="2566" max="2566" width="15.28515625" style="64" customWidth="1"/>
    <col min="2567" max="2567" width="35.7109375" style="64" customWidth="1"/>
    <col min="2568" max="2568" width="17.7109375" style="64" customWidth="1"/>
    <col min="2569" max="2569" width="15.28515625" style="64" customWidth="1"/>
    <col min="2570" max="2570" width="30.7109375" style="64" customWidth="1"/>
    <col min="2571" max="2816" width="11.42578125" style="64"/>
    <col min="2817" max="2817" width="8.7109375" style="64" customWidth="1"/>
    <col min="2818" max="2818" width="45.7109375" style="64" customWidth="1"/>
    <col min="2819" max="2819" width="15.7109375" style="64" customWidth="1"/>
    <col min="2820" max="2821" width="17.7109375" style="64" customWidth="1"/>
    <col min="2822" max="2822" width="15.28515625" style="64" customWidth="1"/>
    <col min="2823" max="2823" width="35.7109375" style="64" customWidth="1"/>
    <col min="2824" max="2824" width="17.7109375" style="64" customWidth="1"/>
    <col min="2825" max="2825" width="15.28515625" style="64" customWidth="1"/>
    <col min="2826" max="2826" width="30.7109375" style="64" customWidth="1"/>
    <col min="2827" max="3072" width="11.42578125" style="64"/>
    <col min="3073" max="3073" width="8.7109375" style="64" customWidth="1"/>
    <col min="3074" max="3074" width="45.7109375" style="64" customWidth="1"/>
    <col min="3075" max="3075" width="15.7109375" style="64" customWidth="1"/>
    <col min="3076" max="3077" width="17.7109375" style="64" customWidth="1"/>
    <col min="3078" max="3078" width="15.28515625" style="64" customWidth="1"/>
    <col min="3079" max="3079" width="35.7109375" style="64" customWidth="1"/>
    <col min="3080" max="3080" width="17.7109375" style="64" customWidth="1"/>
    <col min="3081" max="3081" width="15.28515625" style="64" customWidth="1"/>
    <col min="3082" max="3082" width="30.7109375" style="64" customWidth="1"/>
    <col min="3083" max="3328" width="11.42578125" style="64"/>
    <col min="3329" max="3329" width="8.7109375" style="64" customWidth="1"/>
    <col min="3330" max="3330" width="45.7109375" style="64" customWidth="1"/>
    <col min="3331" max="3331" width="15.7109375" style="64" customWidth="1"/>
    <col min="3332" max="3333" width="17.7109375" style="64" customWidth="1"/>
    <col min="3334" max="3334" width="15.28515625" style="64" customWidth="1"/>
    <col min="3335" max="3335" width="35.7109375" style="64" customWidth="1"/>
    <col min="3336" max="3336" width="17.7109375" style="64" customWidth="1"/>
    <col min="3337" max="3337" width="15.28515625" style="64" customWidth="1"/>
    <col min="3338" max="3338" width="30.7109375" style="64" customWidth="1"/>
    <col min="3339" max="3584" width="11.42578125" style="64"/>
    <col min="3585" max="3585" width="8.7109375" style="64" customWidth="1"/>
    <col min="3586" max="3586" width="45.7109375" style="64" customWidth="1"/>
    <col min="3587" max="3587" width="15.7109375" style="64" customWidth="1"/>
    <col min="3588" max="3589" width="17.7109375" style="64" customWidth="1"/>
    <col min="3590" max="3590" width="15.28515625" style="64" customWidth="1"/>
    <col min="3591" max="3591" width="35.7109375" style="64" customWidth="1"/>
    <col min="3592" max="3592" width="17.7109375" style="64" customWidth="1"/>
    <col min="3593" max="3593" width="15.28515625" style="64" customWidth="1"/>
    <col min="3594" max="3594" width="30.7109375" style="64" customWidth="1"/>
    <col min="3595" max="3840" width="11.42578125" style="64"/>
    <col min="3841" max="3841" width="8.7109375" style="64" customWidth="1"/>
    <col min="3842" max="3842" width="45.7109375" style="64" customWidth="1"/>
    <col min="3843" max="3843" width="15.7109375" style="64" customWidth="1"/>
    <col min="3844" max="3845" width="17.7109375" style="64" customWidth="1"/>
    <col min="3846" max="3846" width="15.28515625" style="64" customWidth="1"/>
    <col min="3847" max="3847" width="35.7109375" style="64" customWidth="1"/>
    <col min="3848" max="3848" width="17.7109375" style="64" customWidth="1"/>
    <col min="3849" max="3849" width="15.28515625" style="64" customWidth="1"/>
    <col min="3850" max="3850" width="30.7109375" style="64" customWidth="1"/>
    <col min="3851" max="4096" width="11.42578125" style="64"/>
    <col min="4097" max="4097" width="8.7109375" style="64" customWidth="1"/>
    <col min="4098" max="4098" width="45.7109375" style="64" customWidth="1"/>
    <col min="4099" max="4099" width="15.7109375" style="64" customWidth="1"/>
    <col min="4100" max="4101" width="17.7109375" style="64" customWidth="1"/>
    <col min="4102" max="4102" width="15.28515625" style="64" customWidth="1"/>
    <col min="4103" max="4103" width="35.7109375" style="64" customWidth="1"/>
    <col min="4104" max="4104" width="17.7109375" style="64" customWidth="1"/>
    <col min="4105" max="4105" width="15.28515625" style="64" customWidth="1"/>
    <col min="4106" max="4106" width="30.7109375" style="64" customWidth="1"/>
    <col min="4107" max="4352" width="11.42578125" style="64"/>
    <col min="4353" max="4353" width="8.7109375" style="64" customWidth="1"/>
    <col min="4354" max="4354" width="45.7109375" style="64" customWidth="1"/>
    <col min="4355" max="4355" width="15.7109375" style="64" customWidth="1"/>
    <col min="4356" max="4357" width="17.7109375" style="64" customWidth="1"/>
    <col min="4358" max="4358" width="15.28515625" style="64" customWidth="1"/>
    <col min="4359" max="4359" width="35.7109375" style="64" customWidth="1"/>
    <col min="4360" max="4360" width="17.7109375" style="64" customWidth="1"/>
    <col min="4361" max="4361" width="15.28515625" style="64" customWidth="1"/>
    <col min="4362" max="4362" width="30.7109375" style="64" customWidth="1"/>
    <col min="4363" max="4608" width="11.42578125" style="64"/>
    <col min="4609" max="4609" width="8.7109375" style="64" customWidth="1"/>
    <col min="4610" max="4610" width="45.7109375" style="64" customWidth="1"/>
    <col min="4611" max="4611" width="15.7109375" style="64" customWidth="1"/>
    <col min="4612" max="4613" width="17.7109375" style="64" customWidth="1"/>
    <col min="4614" max="4614" width="15.28515625" style="64" customWidth="1"/>
    <col min="4615" max="4615" width="35.7109375" style="64" customWidth="1"/>
    <col min="4616" max="4616" width="17.7109375" style="64" customWidth="1"/>
    <col min="4617" max="4617" width="15.28515625" style="64" customWidth="1"/>
    <col min="4618" max="4618" width="30.7109375" style="64" customWidth="1"/>
    <col min="4619" max="4864" width="11.42578125" style="64"/>
    <col min="4865" max="4865" width="8.7109375" style="64" customWidth="1"/>
    <col min="4866" max="4866" width="45.7109375" style="64" customWidth="1"/>
    <col min="4867" max="4867" width="15.7109375" style="64" customWidth="1"/>
    <col min="4868" max="4869" width="17.7109375" style="64" customWidth="1"/>
    <col min="4870" max="4870" width="15.28515625" style="64" customWidth="1"/>
    <col min="4871" max="4871" width="35.7109375" style="64" customWidth="1"/>
    <col min="4872" max="4872" width="17.7109375" style="64" customWidth="1"/>
    <col min="4873" max="4873" width="15.28515625" style="64" customWidth="1"/>
    <col min="4874" max="4874" width="30.7109375" style="64" customWidth="1"/>
    <col min="4875" max="5120" width="11.42578125" style="64"/>
    <col min="5121" max="5121" width="8.7109375" style="64" customWidth="1"/>
    <col min="5122" max="5122" width="45.7109375" style="64" customWidth="1"/>
    <col min="5123" max="5123" width="15.7109375" style="64" customWidth="1"/>
    <col min="5124" max="5125" width="17.7109375" style="64" customWidth="1"/>
    <col min="5126" max="5126" width="15.28515625" style="64" customWidth="1"/>
    <col min="5127" max="5127" width="35.7109375" style="64" customWidth="1"/>
    <col min="5128" max="5128" width="17.7109375" style="64" customWidth="1"/>
    <col min="5129" max="5129" width="15.28515625" style="64" customWidth="1"/>
    <col min="5130" max="5130" width="30.7109375" style="64" customWidth="1"/>
    <col min="5131" max="5376" width="11.42578125" style="64"/>
    <col min="5377" max="5377" width="8.7109375" style="64" customWidth="1"/>
    <col min="5378" max="5378" width="45.7109375" style="64" customWidth="1"/>
    <col min="5379" max="5379" width="15.7109375" style="64" customWidth="1"/>
    <col min="5380" max="5381" width="17.7109375" style="64" customWidth="1"/>
    <col min="5382" max="5382" width="15.28515625" style="64" customWidth="1"/>
    <col min="5383" max="5383" width="35.7109375" style="64" customWidth="1"/>
    <col min="5384" max="5384" width="17.7109375" style="64" customWidth="1"/>
    <col min="5385" max="5385" width="15.28515625" style="64" customWidth="1"/>
    <col min="5386" max="5386" width="30.7109375" style="64" customWidth="1"/>
    <col min="5387" max="5632" width="11.42578125" style="64"/>
    <col min="5633" max="5633" width="8.7109375" style="64" customWidth="1"/>
    <col min="5634" max="5634" width="45.7109375" style="64" customWidth="1"/>
    <col min="5635" max="5635" width="15.7109375" style="64" customWidth="1"/>
    <col min="5636" max="5637" width="17.7109375" style="64" customWidth="1"/>
    <col min="5638" max="5638" width="15.28515625" style="64" customWidth="1"/>
    <col min="5639" max="5639" width="35.7109375" style="64" customWidth="1"/>
    <col min="5640" max="5640" width="17.7109375" style="64" customWidth="1"/>
    <col min="5641" max="5641" width="15.28515625" style="64" customWidth="1"/>
    <col min="5642" max="5642" width="30.7109375" style="64" customWidth="1"/>
    <col min="5643" max="5888" width="11.42578125" style="64"/>
    <col min="5889" max="5889" width="8.7109375" style="64" customWidth="1"/>
    <col min="5890" max="5890" width="45.7109375" style="64" customWidth="1"/>
    <col min="5891" max="5891" width="15.7109375" style="64" customWidth="1"/>
    <col min="5892" max="5893" width="17.7109375" style="64" customWidth="1"/>
    <col min="5894" max="5894" width="15.28515625" style="64" customWidth="1"/>
    <col min="5895" max="5895" width="35.7109375" style="64" customWidth="1"/>
    <col min="5896" max="5896" width="17.7109375" style="64" customWidth="1"/>
    <col min="5897" max="5897" width="15.28515625" style="64" customWidth="1"/>
    <col min="5898" max="5898" width="30.7109375" style="64" customWidth="1"/>
    <col min="5899" max="6144" width="11.42578125" style="64"/>
    <col min="6145" max="6145" width="8.7109375" style="64" customWidth="1"/>
    <col min="6146" max="6146" width="45.7109375" style="64" customWidth="1"/>
    <col min="6147" max="6147" width="15.7109375" style="64" customWidth="1"/>
    <col min="6148" max="6149" width="17.7109375" style="64" customWidth="1"/>
    <col min="6150" max="6150" width="15.28515625" style="64" customWidth="1"/>
    <col min="6151" max="6151" width="35.7109375" style="64" customWidth="1"/>
    <col min="6152" max="6152" width="17.7109375" style="64" customWidth="1"/>
    <col min="6153" max="6153" width="15.28515625" style="64" customWidth="1"/>
    <col min="6154" max="6154" width="30.7109375" style="64" customWidth="1"/>
    <col min="6155" max="6400" width="11.42578125" style="64"/>
    <col min="6401" max="6401" width="8.7109375" style="64" customWidth="1"/>
    <col min="6402" max="6402" width="45.7109375" style="64" customWidth="1"/>
    <col min="6403" max="6403" width="15.7109375" style="64" customWidth="1"/>
    <col min="6404" max="6405" width="17.7109375" style="64" customWidth="1"/>
    <col min="6406" max="6406" width="15.28515625" style="64" customWidth="1"/>
    <col min="6407" max="6407" width="35.7109375" style="64" customWidth="1"/>
    <col min="6408" max="6408" width="17.7109375" style="64" customWidth="1"/>
    <col min="6409" max="6409" width="15.28515625" style="64" customWidth="1"/>
    <col min="6410" max="6410" width="30.7109375" style="64" customWidth="1"/>
    <col min="6411" max="6656" width="11.42578125" style="64"/>
    <col min="6657" max="6657" width="8.7109375" style="64" customWidth="1"/>
    <col min="6658" max="6658" width="45.7109375" style="64" customWidth="1"/>
    <col min="6659" max="6659" width="15.7109375" style="64" customWidth="1"/>
    <col min="6660" max="6661" width="17.7109375" style="64" customWidth="1"/>
    <col min="6662" max="6662" width="15.28515625" style="64" customWidth="1"/>
    <col min="6663" max="6663" width="35.7109375" style="64" customWidth="1"/>
    <col min="6664" max="6664" width="17.7109375" style="64" customWidth="1"/>
    <col min="6665" max="6665" width="15.28515625" style="64" customWidth="1"/>
    <col min="6666" max="6666" width="30.7109375" style="64" customWidth="1"/>
    <col min="6667" max="6912" width="11.42578125" style="64"/>
    <col min="6913" max="6913" width="8.7109375" style="64" customWidth="1"/>
    <col min="6914" max="6914" width="45.7109375" style="64" customWidth="1"/>
    <col min="6915" max="6915" width="15.7109375" style="64" customWidth="1"/>
    <col min="6916" max="6917" width="17.7109375" style="64" customWidth="1"/>
    <col min="6918" max="6918" width="15.28515625" style="64" customWidth="1"/>
    <col min="6919" max="6919" width="35.7109375" style="64" customWidth="1"/>
    <col min="6920" max="6920" width="17.7109375" style="64" customWidth="1"/>
    <col min="6921" max="6921" width="15.28515625" style="64" customWidth="1"/>
    <col min="6922" max="6922" width="30.7109375" style="64" customWidth="1"/>
    <col min="6923" max="7168" width="11.42578125" style="64"/>
    <col min="7169" max="7169" width="8.7109375" style="64" customWidth="1"/>
    <col min="7170" max="7170" width="45.7109375" style="64" customWidth="1"/>
    <col min="7171" max="7171" width="15.7109375" style="64" customWidth="1"/>
    <col min="7172" max="7173" width="17.7109375" style="64" customWidth="1"/>
    <col min="7174" max="7174" width="15.28515625" style="64" customWidth="1"/>
    <col min="7175" max="7175" width="35.7109375" style="64" customWidth="1"/>
    <col min="7176" max="7176" width="17.7109375" style="64" customWidth="1"/>
    <col min="7177" max="7177" width="15.28515625" style="64" customWidth="1"/>
    <col min="7178" max="7178" width="30.7109375" style="64" customWidth="1"/>
    <col min="7179" max="7424" width="11.42578125" style="64"/>
    <col min="7425" max="7425" width="8.7109375" style="64" customWidth="1"/>
    <col min="7426" max="7426" width="45.7109375" style="64" customWidth="1"/>
    <col min="7427" max="7427" width="15.7109375" style="64" customWidth="1"/>
    <col min="7428" max="7429" width="17.7109375" style="64" customWidth="1"/>
    <col min="7430" max="7430" width="15.28515625" style="64" customWidth="1"/>
    <col min="7431" max="7431" width="35.7109375" style="64" customWidth="1"/>
    <col min="7432" max="7432" width="17.7109375" style="64" customWidth="1"/>
    <col min="7433" max="7433" width="15.28515625" style="64" customWidth="1"/>
    <col min="7434" max="7434" width="30.7109375" style="64" customWidth="1"/>
    <col min="7435" max="7680" width="11.42578125" style="64"/>
    <col min="7681" max="7681" width="8.7109375" style="64" customWidth="1"/>
    <col min="7682" max="7682" width="45.7109375" style="64" customWidth="1"/>
    <col min="7683" max="7683" width="15.7109375" style="64" customWidth="1"/>
    <col min="7684" max="7685" width="17.7109375" style="64" customWidth="1"/>
    <col min="7686" max="7686" width="15.28515625" style="64" customWidth="1"/>
    <col min="7687" max="7687" width="35.7109375" style="64" customWidth="1"/>
    <col min="7688" max="7688" width="17.7109375" style="64" customWidth="1"/>
    <col min="7689" max="7689" width="15.28515625" style="64" customWidth="1"/>
    <col min="7690" max="7690" width="30.7109375" style="64" customWidth="1"/>
    <col min="7691" max="7936" width="11.42578125" style="64"/>
    <col min="7937" max="7937" width="8.7109375" style="64" customWidth="1"/>
    <col min="7938" max="7938" width="45.7109375" style="64" customWidth="1"/>
    <col min="7939" max="7939" width="15.7109375" style="64" customWidth="1"/>
    <col min="7940" max="7941" width="17.7109375" style="64" customWidth="1"/>
    <col min="7942" max="7942" width="15.28515625" style="64" customWidth="1"/>
    <col min="7943" max="7943" width="35.7109375" style="64" customWidth="1"/>
    <col min="7944" max="7944" width="17.7109375" style="64" customWidth="1"/>
    <col min="7945" max="7945" width="15.28515625" style="64" customWidth="1"/>
    <col min="7946" max="7946" width="30.7109375" style="64" customWidth="1"/>
    <col min="7947" max="8192" width="11.42578125" style="64"/>
    <col min="8193" max="8193" width="8.7109375" style="64" customWidth="1"/>
    <col min="8194" max="8194" width="45.7109375" style="64" customWidth="1"/>
    <col min="8195" max="8195" width="15.7109375" style="64" customWidth="1"/>
    <col min="8196" max="8197" width="17.7109375" style="64" customWidth="1"/>
    <col min="8198" max="8198" width="15.28515625" style="64" customWidth="1"/>
    <col min="8199" max="8199" width="35.7109375" style="64" customWidth="1"/>
    <col min="8200" max="8200" width="17.7109375" style="64" customWidth="1"/>
    <col min="8201" max="8201" width="15.28515625" style="64" customWidth="1"/>
    <col min="8202" max="8202" width="30.7109375" style="64" customWidth="1"/>
    <col min="8203" max="8448" width="11.42578125" style="64"/>
    <col min="8449" max="8449" width="8.7109375" style="64" customWidth="1"/>
    <col min="8450" max="8450" width="45.7109375" style="64" customWidth="1"/>
    <col min="8451" max="8451" width="15.7109375" style="64" customWidth="1"/>
    <col min="8452" max="8453" width="17.7109375" style="64" customWidth="1"/>
    <col min="8454" max="8454" width="15.28515625" style="64" customWidth="1"/>
    <col min="8455" max="8455" width="35.7109375" style="64" customWidth="1"/>
    <col min="8456" max="8456" width="17.7109375" style="64" customWidth="1"/>
    <col min="8457" max="8457" width="15.28515625" style="64" customWidth="1"/>
    <col min="8458" max="8458" width="30.7109375" style="64" customWidth="1"/>
    <col min="8459" max="8704" width="11.42578125" style="64"/>
    <col min="8705" max="8705" width="8.7109375" style="64" customWidth="1"/>
    <col min="8706" max="8706" width="45.7109375" style="64" customWidth="1"/>
    <col min="8707" max="8707" width="15.7109375" style="64" customWidth="1"/>
    <col min="8708" max="8709" width="17.7109375" style="64" customWidth="1"/>
    <col min="8710" max="8710" width="15.28515625" style="64" customWidth="1"/>
    <col min="8711" max="8711" width="35.7109375" style="64" customWidth="1"/>
    <col min="8712" max="8712" width="17.7109375" style="64" customWidth="1"/>
    <col min="8713" max="8713" width="15.28515625" style="64" customWidth="1"/>
    <col min="8714" max="8714" width="30.7109375" style="64" customWidth="1"/>
    <col min="8715" max="8960" width="11.42578125" style="64"/>
    <col min="8961" max="8961" width="8.7109375" style="64" customWidth="1"/>
    <col min="8962" max="8962" width="45.7109375" style="64" customWidth="1"/>
    <col min="8963" max="8963" width="15.7109375" style="64" customWidth="1"/>
    <col min="8964" max="8965" width="17.7109375" style="64" customWidth="1"/>
    <col min="8966" max="8966" width="15.28515625" style="64" customWidth="1"/>
    <col min="8967" max="8967" width="35.7109375" style="64" customWidth="1"/>
    <col min="8968" max="8968" width="17.7109375" style="64" customWidth="1"/>
    <col min="8969" max="8969" width="15.28515625" style="64" customWidth="1"/>
    <col min="8970" max="8970" width="30.7109375" style="64" customWidth="1"/>
    <col min="8971" max="9216" width="11.42578125" style="64"/>
    <col min="9217" max="9217" width="8.7109375" style="64" customWidth="1"/>
    <col min="9218" max="9218" width="45.7109375" style="64" customWidth="1"/>
    <col min="9219" max="9219" width="15.7109375" style="64" customWidth="1"/>
    <col min="9220" max="9221" width="17.7109375" style="64" customWidth="1"/>
    <col min="9222" max="9222" width="15.28515625" style="64" customWidth="1"/>
    <col min="9223" max="9223" width="35.7109375" style="64" customWidth="1"/>
    <col min="9224" max="9224" width="17.7109375" style="64" customWidth="1"/>
    <col min="9225" max="9225" width="15.28515625" style="64" customWidth="1"/>
    <col min="9226" max="9226" width="30.7109375" style="64" customWidth="1"/>
    <col min="9227" max="9472" width="11.42578125" style="64"/>
    <col min="9473" max="9473" width="8.7109375" style="64" customWidth="1"/>
    <col min="9474" max="9474" width="45.7109375" style="64" customWidth="1"/>
    <col min="9475" max="9475" width="15.7109375" style="64" customWidth="1"/>
    <col min="9476" max="9477" width="17.7109375" style="64" customWidth="1"/>
    <col min="9478" max="9478" width="15.28515625" style="64" customWidth="1"/>
    <col min="9479" max="9479" width="35.7109375" style="64" customWidth="1"/>
    <col min="9480" max="9480" width="17.7109375" style="64" customWidth="1"/>
    <col min="9481" max="9481" width="15.28515625" style="64" customWidth="1"/>
    <col min="9482" max="9482" width="30.7109375" style="64" customWidth="1"/>
    <col min="9483" max="9728" width="11.42578125" style="64"/>
    <col min="9729" max="9729" width="8.7109375" style="64" customWidth="1"/>
    <col min="9730" max="9730" width="45.7109375" style="64" customWidth="1"/>
    <col min="9731" max="9731" width="15.7109375" style="64" customWidth="1"/>
    <col min="9732" max="9733" width="17.7109375" style="64" customWidth="1"/>
    <col min="9734" max="9734" width="15.28515625" style="64" customWidth="1"/>
    <col min="9735" max="9735" width="35.7109375" style="64" customWidth="1"/>
    <col min="9736" max="9736" width="17.7109375" style="64" customWidth="1"/>
    <col min="9737" max="9737" width="15.28515625" style="64" customWidth="1"/>
    <col min="9738" max="9738" width="30.7109375" style="64" customWidth="1"/>
    <col min="9739" max="9984" width="11.42578125" style="64"/>
    <col min="9985" max="9985" width="8.7109375" style="64" customWidth="1"/>
    <col min="9986" max="9986" width="45.7109375" style="64" customWidth="1"/>
    <col min="9987" max="9987" width="15.7109375" style="64" customWidth="1"/>
    <col min="9988" max="9989" width="17.7109375" style="64" customWidth="1"/>
    <col min="9990" max="9990" width="15.28515625" style="64" customWidth="1"/>
    <col min="9991" max="9991" width="35.7109375" style="64" customWidth="1"/>
    <col min="9992" max="9992" width="17.7109375" style="64" customWidth="1"/>
    <col min="9993" max="9993" width="15.28515625" style="64" customWidth="1"/>
    <col min="9994" max="9994" width="30.7109375" style="64" customWidth="1"/>
    <col min="9995" max="10240" width="11.42578125" style="64"/>
    <col min="10241" max="10241" width="8.7109375" style="64" customWidth="1"/>
    <col min="10242" max="10242" width="45.7109375" style="64" customWidth="1"/>
    <col min="10243" max="10243" width="15.7109375" style="64" customWidth="1"/>
    <col min="10244" max="10245" width="17.7109375" style="64" customWidth="1"/>
    <col min="10246" max="10246" width="15.28515625" style="64" customWidth="1"/>
    <col min="10247" max="10247" width="35.7109375" style="64" customWidth="1"/>
    <col min="10248" max="10248" width="17.7109375" style="64" customWidth="1"/>
    <col min="10249" max="10249" width="15.28515625" style="64" customWidth="1"/>
    <col min="10250" max="10250" width="30.7109375" style="64" customWidth="1"/>
    <col min="10251" max="10496" width="11.42578125" style="64"/>
    <col min="10497" max="10497" width="8.7109375" style="64" customWidth="1"/>
    <col min="10498" max="10498" width="45.7109375" style="64" customWidth="1"/>
    <col min="10499" max="10499" width="15.7109375" style="64" customWidth="1"/>
    <col min="10500" max="10501" width="17.7109375" style="64" customWidth="1"/>
    <col min="10502" max="10502" width="15.28515625" style="64" customWidth="1"/>
    <col min="10503" max="10503" width="35.7109375" style="64" customWidth="1"/>
    <col min="10504" max="10504" width="17.7109375" style="64" customWidth="1"/>
    <col min="10505" max="10505" width="15.28515625" style="64" customWidth="1"/>
    <col min="10506" max="10506" width="30.7109375" style="64" customWidth="1"/>
    <col min="10507" max="10752" width="11.42578125" style="64"/>
    <col min="10753" max="10753" width="8.7109375" style="64" customWidth="1"/>
    <col min="10754" max="10754" width="45.7109375" style="64" customWidth="1"/>
    <col min="10755" max="10755" width="15.7109375" style="64" customWidth="1"/>
    <col min="10756" max="10757" width="17.7109375" style="64" customWidth="1"/>
    <col min="10758" max="10758" width="15.28515625" style="64" customWidth="1"/>
    <col min="10759" max="10759" width="35.7109375" style="64" customWidth="1"/>
    <col min="10760" max="10760" width="17.7109375" style="64" customWidth="1"/>
    <col min="10761" max="10761" width="15.28515625" style="64" customWidth="1"/>
    <col min="10762" max="10762" width="30.7109375" style="64" customWidth="1"/>
    <col min="10763" max="11008" width="11.42578125" style="64"/>
    <col min="11009" max="11009" width="8.7109375" style="64" customWidth="1"/>
    <col min="11010" max="11010" width="45.7109375" style="64" customWidth="1"/>
    <col min="11011" max="11011" width="15.7109375" style="64" customWidth="1"/>
    <col min="11012" max="11013" width="17.7109375" style="64" customWidth="1"/>
    <col min="11014" max="11014" width="15.28515625" style="64" customWidth="1"/>
    <col min="11015" max="11015" width="35.7109375" style="64" customWidth="1"/>
    <col min="11016" max="11016" width="17.7109375" style="64" customWidth="1"/>
    <col min="11017" max="11017" width="15.28515625" style="64" customWidth="1"/>
    <col min="11018" max="11018" width="30.7109375" style="64" customWidth="1"/>
    <col min="11019" max="11264" width="11.42578125" style="64"/>
    <col min="11265" max="11265" width="8.7109375" style="64" customWidth="1"/>
    <col min="11266" max="11266" width="45.7109375" style="64" customWidth="1"/>
    <col min="11267" max="11267" width="15.7109375" style="64" customWidth="1"/>
    <col min="11268" max="11269" width="17.7109375" style="64" customWidth="1"/>
    <col min="11270" max="11270" width="15.28515625" style="64" customWidth="1"/>
    <col min="11271" max="11271" width="35.7109375" style="64" customWidth="1"/>
    <col min="11272" max="11272" width="17.7109375" style="64" customWidth="1"/>
    <col min="11273" max="11273" width="15.28515625" style="64" customWidth="1"/>
    <col min="11274" max="11274" width="30.7109375" style="64" customWidth="1"/>
    <col min="11275" max="11520" width="11.42578125" style="64"/>
    <col min="11521" max="11521" width="8.7109375" style="64" customWidth="1"/>
    <col min="11522" max="11522" width="45.7109375" style="64" customWidth="1"/>
    <col min="11523" max="11523" width="15.7109375" style="64" customWidth="1"/>
    <col min="11524" max="11525" width="17.7109375" style="64" customWidth="1"/>
    <col min="11526" max="11526" width="15.28515625" style="64" customWidth="1"/>
    <col min="11527" max="11527" width="35.7109375" style="64" customWidth="1"/>
    <col min="11528" max="11528" width="17.7109375" style="64" customWidth="1"/>
    <col min="11529" max="11529" width="15.28515625" style="64" customWidth="1"/>
    <col min="11530" max="11530" width="30.7109375" style="64" customWidth="1"/>
    <col min="11531" max="11776" width="11.42578125" style="64"/>
    <col min="11777" max="11777" width="8.7109375" style="64" customWidth="1"/>
    <col min="11778" max="11778" width="45.7109375" style="64" customWidth="1"/>
    <col min="11779" max="11779" width="15.7109375" style="64" customWidth="1"/>
    <col min="11780" max="11781" width="17.7109375" style="64" customWidth="1"/>
    <col min="11782" max="11782" width="15.28515625" style="64" customWidth="1"/>
    <col min="11783" max="11783" width="35.7109375" style="64" customWidth="1"/>
    <col min="11784" max="11784" width="17.7109375" style="64" customWidth="1"/>
    <col min="11785" max="11785" width="15.28515625" style="64" customWidth="1"/>
    <col min="11786" max="11786" width="30.7109375" style="64" customWidth="1"/>
    <col min="11787" max="12032" width="11.42578125" style="64"/>
    <col min="12033" max="12033" width="8.7109375" style="64" customWidth="1"/>
    <col min="12034" max="12034" width="45.7109375" style="64" customWidth="1"/>
    <col min="12035" max="12035" width="15.7109375" style="64" customWidth="1"/>
    <col min="12036" max="12037" width="17.7109375" style="64" customWidth="1"/>
    <col min="12038" max="12038" width="15.28515625" style="64" customWidth="1"/>
    <col min="12039" max="12039" width="35.7109375" style="64" customWidth="1"/>
    <col min="12040" max="12040" width="17.7109375" style="64" customWidth="1"/>
    <col min="12041" max="12041" width="15.28515625" style="64" customWidth="1"/>
    <col min="12042" max="12042" width="30.7109375" style="64" customWidth="1"/>
    <col min="12043" max="12288" width="11.42578125" style="64"/>
    <col min="12289" max="12289" width="8.7109375" style="64" customWidth="1"/>
    <col min="12290" max="12290" width="45.7109375" style="64" customWidth="1"/>
    <col min="12291" max="12291" width="15.7109375" style="64" customWidth="1"/>
    <col min="12292" max="12293" width="17.7109375" style="64" customWidth="1"/>
    <col min="12294" max="12294" width="15.28515625" style="64" customWidth="1"/>
    <col min="12295" max="12295" width="35.7109375" style="64" customWidth="1"/>
    <col min="12296" max="12296" width="17.7109375" style="64" customWidth="1"/>
    <col min="12297" max="12297" width="15.28515625" style="64" customWidth="1"/>
    <col min="12298" max="12298" width="30.7109375" style="64" customWidth="1"/>
    <col min="12299" max="12544" width="11.42578125" style="64"/>
    <col min="12545" max="12545" width="8.7109375" style="64" customWidth="1"/>
    <col min="12546" max="12546" width="45.7109375" style="64" customWidth="1"/>
    <col min="12547" max="12547" width="15.7109375" style="64" customWidth="1"/>
    <col min="12548" max="12549" width="17.7109375" style="64" customWidth="1"/>
    <col min="12550" max="12550" width="15.28515625" style="64" customWidth="1"/>
    <col min="12551" max="12551" width="35.7109375" style="64" customWidth="1"/>
    <col min="12552" max="12552" width="17.7109375" style="64" customWidth="1"/>
    <col min="12553" max="12553" width="15.28515625" style="64" customWidth="1"/>
    <col min="12554" max="12554" width="30.7109375" style="64" customWidth="1"/>
    <col min="12555" max="12800" width="11.42578125" style="64"/>
    <col min="12801" max="12801" width="8.7109375" style="64" customWidth="1"/>
    <col min="12802" max="12802" width="45.7109375" style="64" customWidth="1"/>
    <col min="12803" max="12803" width="15.7109375" style="64" customWidth="1"/>
    <col min="12804" max="12805" width="17.7109375" style="64" customWidth="1"/>
    <col min="12806" max="12806" width="15.28515625" style="64" customWidth="1"/>
    <col min="12807" max="12807" width="35.7109375" style="64" customWidth="1"/>
    <col min="12808" max="12808" width="17.7109375" style="64" customWidth="1"/>
    <col min="12809" max="12809" width="15.28515625" style="64" customWidth="1"/>
    <col min="12810" max="12810" width="30.7109375" style="64" customWidth="1"/>
    <col min="12811" max="13056" width="11.42578125" style="64"/>
    <col min="13057" max="13057" width="8.7109375" style="64" customWidth="1"/>
    <col min="13058" max="13058" width="45.7109375" style="64" customWidth="1"/>
    <col min="13059" max="13059" width="15.7109375" style="64" customWidth="1"/>
    <col min="13060" max="13061" width="17.7109375" style="64" customWidth="1"/>
    <col min="13062" max="13062" width="15.28515625" style="64" customWidth="1"/>
    <col min="13063" max="13063" width="35.7109375" style="64" customWidth="1"/>
    <col min="13064" max="13064" width="17.7109375" style="64" customWidth="1"/>
    <col min="13065" max="13065" width="15.28515625" style="64" customWidth="1"/>
    <col min="13066" max="13066" width="30.7109375" style="64" customWidth="1"/>
    <col min="13067" max="13312" width="11.42578125" style="64"/>
    <col min="13313" max="13313" width="8.7109375" style="64" customWidth="1"/>
    <col min="13314" max="13314" width="45.7109375" style="64" customWidth="1"/>
    <col min="13315" max="13315" width="15.7109375" style="64" customWidth="1"/>
    <col min="13316" max="13317" width="17.7109375" style="64" customWidth="1"/>
    <col min="13318" max="13318" width="15.28515625" style="64" customWidth="1"/>
    <col min="13319" max="13319" width="35.7109375" style="64" customWidth="1"/>
    <col min="13320" max="13320" width="17.7109375" style="64" customWidth="1"/>
    <col min="13321" max="13321" width="15.28515625" style="64" customWidth="1"/>
    <col min="13322" max="13322" width="30.7109375" style="64" customWidth="1"/>
    <col min="13323" max="13568" width="11.42578125" style="64"/>
    <col min="13569" max="13569" width="8.7109375" style="64" customWidth="1"/>
    <col min="13570" max="13570" width="45.7109375" style="64" customWidth="1"/>
    <col min="13571" max="13571" width="15.7109375" style="64" customWidth="1"/>
    <col min="13572" max="13573" width="17.7109375" style="64" customWidth="1"/>
    <col min="13574" max="13574" width="15.28515625" style="64" customWidth="1"/>
    <col min="13575" max="13575" width="35.7109375" style="64" customWidth="1"/>
    <col min="13576" max="13576" width="17.7109375" style="64" customWidth="1"/>
    <col min="13577" max="13577" width="15.28515625" style="64" customWidth="1"/>
    <col min="13578" max="13578" width="30.7109375" style="64" customWidth="1"/>
    <col min="13579" max="13824" width="11.42578125" style="64"/>
    <col min="13825" max="13825" width="8.7109375" style="64" customWidth="1"/>
    <col min="13826" max="13826" width="45.7109375" style="64" customWidth="1"/>
    <col min="13827" max="13827" width="15.7109375" style="64" customWidth="1"/>
    <col min="13828" max="13829" width="17.7109375" style="64" customWidth="1"/>
    <col min="13830" max="13830" width="15.28515625" style="64" customWidth="1"/>
    <col min="13831" max="13831" width="35.7109375" style="64" customWidth="1"/>
    <col min="13832" max="13832" width="17.7109375" style="64" customWidth="1"/>
    <col min="13833" max="13833" width="15.28515625" style="64" customWidth="1"/>
    <col min="13834" max="13834" width="30.7109375" style="64" customWidth="1"/>
    <col min="13835" max="14080" width="11.42578125" style="64"/>
    <col min="14081" max="14081" width="8.7109375" style="64" customWidth="1"/>
    <col min="14082" max="14082" width="45.7109375" style="64" customWidth="1"/>
    <col min="14083" max="14083" width="15.7109375" style="64" customWidth="1"/>
    <col min="14084" max="14085" width="17.7109375" style="64" customWidth="1"/>
    <col min="14086" max="14086" width="15.28515625" style="64" customWidth="1"/>
    <col min="14087" max="14087" width="35.7109375" style="64" customWidth="1"/>
    <col min="14088" max="14088" width="17.7109375" style="64" customWidth="1"/>
    <col min="14089" max="14089" width="15.28515625" style="64" customWidth="1"/>
    <col min="14090" max="14090" width="30.7109375" style="64" customWidth="1"/>
    <col min="14091" max="14336" width="11.42578125" style="64"/>
    <col min="14337" max="14337" width="8.7109375" style="64" customWidth="1"/>
    <col min="14338" max="14338" width="45.7109375" style="64" customWidth="1"/>
    <col min="14339" max="14339" width="15.7109375" style="64" customWidth="1"/>
    <col min="14340" max="14341" width="17.7109375" style="64" customWidth="1"/>
    <col min="14342" max="14342" width="15.28515625" style="64" customWidth="1"/>
    <col min="14343" max="14343" width="35.7109375" style="64" customWidth="1"/>
    <col min="14344" max="14344" width="17.7109375" style="64" customWidth="1"/>
    <col min="14345" max="14345" width="15.28515625" style="64" customWidth="1"/>
    <col min="14346" max="14346" width="30.7109375" style="64" customWidth="1"/>
    <col min="14347" max="14592" width="11.42578125" style="64"/>
    <col min="14593" max="14593" width="8.7109375" style="64" customWidth="1"/>
    <col min="14594" max="14594" width="45.7109375" style="64" customWidth="1"/>
    <col min="14595" max="14595" width="15.7109375" style="64" customWidth="1"/>
    <col min="14596" max="14597" width="17.7109375" style="64" customWidth="1"/>
    <col min="14598" max="14598" width="15.28515625" style="64" customWidth="1"/>
    <col min="14599" max="14599" width="35.7109375" style="64" customWidth="1"/>
    <col min="14600" max="14600" width="17.7109375" style="64" customWidth="1"/>
    <col min="14601" max="14601" width="15.28515625" style="64" customWidth="1"/>
    <col min="14602" max="14602" width="30.7109375" style="64" customWidth="1"/>
    <col min="14603" max="14848" width="11.42578125" style="64"/>
    <col min="14849" max="14849" width="8.7109375" style="64" customWidth="1"/>
    <col min="14850" max="14850" width="45.7109375" style="64" customWidth="1"/>
    <col min="14851" max="14851" width="15.7109375" style="64" customWidth="1"/>
    <col min="14852" max="14853" width="17.7109375" style="64" customWidth="1"/>
    <col min="14854" max="14854" width="15.28515625" style="64" customWidth="1"/>
    <col min="14855" max="14855" width="35.7109375" style="64" customWidth="1"/>
    <col min="14856" max="14856" width="17.7109375" style="64" customWidth="1"/>
    <col min="14857" max="14857" width="15.28515625" style="64" customWidth="1"/>
    <col min="14858" max="14858" width="30.7109375" style="64" customWidth="1"/>
    <col min="14859" max="15104" width="11.42578125" style="64"/>
    <col min="15105" max="15105" width="8.7109375" style="64" customWidth="1"/>
    <col min="15106" max="15106" width="45.7109375" style="64" customWidth="1"/>
    <col min="15107" max="15107" width="15.7109375" style="64" customWidth="1"/>
    <col min="15108" max="15109" width="17.7109375" style="64" customWidth="1"/>
    <col min="15110" max="15110" width="15.28515625" style="64" customWidth="1"/>
    <col min="15111" max="15111" width="35.7109375" style="64" customWidth="1"/>
    <col min="15112" max="15112" width="17.7109375" style="64" customWidth="1"/>
    <col min="15113" max="15113" width="15.28515625" style="64" customWidth="1"/>
    <col min="15114" max="15114" width="30.7109375" style="64" customWidth="1"/>
    <col min="15115" max="15360" width="11.42578125" style="64"/>
    <col min="15361" max="15361" width="8.7109375" style="64" customWidth="1"/>
    <col min="15362" max="15362" width="45.7109375" style="64" customWidth="1"/>
    <col min="15363" max="15363" width="15.7109375" style="64" customWidth="1"/>
    <col min="15364" max="15365" width="17.7109375" style="64" customWidth="1"/>
    <col min="15366" max="15366" width="15.28515625" style="64" customWidth="1"/>
    <col min="15367" max="15367" width="35.7109375" style="64" customWidth="1"/>
    <col min="15368" max="15368" width="17.7109375" style="64" customWidth="1"/>
    <col min="15369" max="15369" width="15.28515625" style="64" customWidth="1"/>
    <col min="15370" max="15370" width="30.7109375" style="64" customWidth="1"/>
    <col min="15371" max="15616" width="11.42578125" style="64"/>
    <col min="15617" max="15617" width="8.7109375" style="64" customWidth="1"/>
    <col min="15618" max="15618" width="45.7109375" style="64" customWidth="1"/>
    <col min="15619" max="15619" width="15.7109375" style="64" customWidth="1"/>
    <col min="15620" max="15621" width="17.7109375" style="64" customWidth="1"/>
    <col min="15622" max="15622" width="15.28515625" style="64" customWidth="1"/>
    <col min="15623" max="15623" width="35.7109375" style="64" customWidth="1"/>
    <col min="15624" max="15624" width="17.7109375" style="64" customWidth="1"/>
    <col min="15625" max="15625" width="15.28515625" style="64" customWidth="1"/>
    <col min="15626" max="15626" width="30.7109375" style="64" customWidth="1"/>
    <col min="15627" max="15872" width="11.42578125" style="64"/>
    <col min="15873" max="15873" width="8.7109375" style="64" customWidth="1"/>
    <col min="15874" max="15874" width="45.7109375" style="64" customWidth="1"/>
    <col min="15875" max="15875" width="15.7109375" style="64" customWidth="1"/>
    <col min="15876" max="15877" width="17.7109375" style="64" customWidth="1"/>
    <col min="15878" max="15878" width="15.28515625" style="64" customWidth="1"/>
    <col min="15879" max="15879" width="35.7109375" style="64" customWidth="1"/>
    <col min="15880" max="15880" width="17.7109375" style="64" customWidth="1"/>
    <col min="15881" max="15881" width="15.28515625" style="64" customWidth="1"/>
    <col min="15882" max="15882" width="30.7109375" style="64" customWidth="1"/>
    <col min="15883" max="16128" width="11.42578125" style="64"/>
    <col min="16129" max="16129" width="8.7109375" style="64" customWidth="1"/>
    <col min="16130" max="16130" width="45.7109375" style="64" customWidth="1"/>
    <col min="16131" max="16131" width="15.7109375" style="64" customWidth="1"/>
    <col min="16132" max="16133" width="17.7109375" style="64" customWidth="1"/>
    <col min="16134" max="16134" width="15.28515625" style="64" customWidth="1"/>
    <col min="16135" max="16135" width="35.7109375" style="64" customWidth="1"/>
    <col min="16136" max="16136" width="17.7109375" style="64" customWidth="1"/>
    <col min="16137" max="16137" width="15.28515625" style="64" customWidth="1"/>
    <col min="16138" max="16138" width="30.7109375" style="64" customWidth="1"/>
    <col min="16139" max="16384" width="11.42578125" style="64"/>
  </cols>
  <sheetData>
    <row r="1" spans="1:10" ht="39" customHeight="1" x14ac:dyDescent="0.25">
      <c r="A1" s="1544" t="s">
        <v>884</v>
      </c>
      <c r="B1" s="1544"/>
      <c r="C1" s="1544"/>
      <c r="D1" s="1544"/>
      <c r="E1" s="1544"/>
      <c r="F1" s="1544"/>
      <c r="G1" s="1544"/>
      <c r="H1" s="1544"/>
      <c r="I1" s="1544"/>
      <c r="J1" s="1544"/>
    </row>
    <row r="2" spans="1:10" ht="21" customHeight="1" x14ac:dyDescent="0.25">
      <c r="A2" s="1545" t="s">
        <v>293</v>
      </c>
      <c r="B2" s="1545"/>
      <c r="C2" s="1545"/>
      <c r="D2" s="1545"/>
      <c r="E2" s="1545"/>
      <c r="F2" s="1545"/>
      <c r="G2" s="1545"/>
      <c r="H2" s="1545"/>
      <c r="I2" s="1545"/>
      <c r="J2" s="1545"/>
    </row>
    <row r="3" spans="1:10" ht="21" customHeight="1" x14ac:dyDescent="0.25">
      <c r="A3" s="1545" t="s">
        <v>1535</v>
      </c>
      <c r="B3" s="1545"/>
      <c r="C3" s="1545"/>
      <c r="D3" s="1545"/>
      <c r="E3" s="1545"/>
      <c r="F3" s="1545"/>
      <c r="G3" s="1545"/>
      <c r="H3" s="1545"/>
      <c r="I3" s="1545"/>
      <c r="J3" s="1545"/>
    </row>
    <row r="4" spans="1:10" ht="12" customHeight="1" x14ac:dyDescent="0.25">
      <c r="A4" s="680"/>
      <c r="B4" s="226"/>
      <c r="C4" s="680"/>
      <c r="D4" s="680"/>
      <c r="E4" s="680"/>
      <c r="F4" s="680"/>
      <c r="G4" s="226"/>
      <c r="H4" s="680"/>
      <c r="I4" s="680"/>
      <c r="J4" s="1074"/>
    </row>
    <row r="5" spans="1:10" s="65" customFormat="1" ht="117" customHeight="1" x14ac:dyDescent="0.25">
      <c r="A5" s="688" t="s">
        <v>1</v>
      </c>
      <c r="B5" s="149" t="s">
        <v>2</v>
      </c>
      <c r="C5" s="149" t="s">
        <v>3</v>
      </c>
      <c r="D5" s="150" t="s">
        <v>892</v>
      </c>
      <c r="E5" s="151" t="s">
        <v>1587</v>
      </c>
      <c r="F5" s="151" t="s">
        <v>4</v>
      </c>
      <c r="G5" s="149" t="s">
        <v>5</v>
      </c>
      <c r="H5" s="149" t="s">
        <v>1588</v>
      </c>
      <c r="I5" s="149" t="s">
        <v>6</v>
      </c>
      <c r="J5" s="149" t="s">
        <v>7</v>
      </c>
    </row>
    <row r="6" spans="1:10" s="66" customFormat="1" ht="26.25" customHeight="1" x14ac:dyDescent="0.25">
      <c r="A6" s="229">
        <v>1</v>
      </c>
      <c r="B6" s="229">
        <v>2</v>
      </c>
      <c r="C6" s="229">
        <v>3</v>
      </c>
      <c r="D6" s="230">
        <v>4</v>
      </c>
      <c r="E6" s="230">
        <v>5</v>
      </c>
      <c r="F6" s="230">
        <v>6</v>
      </c>
      <c r="G6" s="230">
        <v>7</v>
      </c>
      <c r="H6" s="230">
        <v>8</v>
      </c>
      <c r="I6" s="230">
        <v>9</v>
      </c>
      <c r="J6" s="231">
        <v>10</v>
      </c>
    </row>
    <row r="7" spans="1:10" s="66" customFormat="1" ht="28.5" customHeight="1" x14ac:dyDescent="0.25">
      <c r="A7" s="1527" t="s">
        <v>294</v>
      </c>
      <c r="B7" s="1546"/>
      <c r="C7" s="1546"/>
      <c r="D7" s="1546"/>
      <c r="E7" s="1546"/>
      <c r="F7" s="1546"/>
      <c r="G7" s="1546"/>
      <c r="H7" s="1546"/>
      <c r="I7" s="1546"/>
      <c r="J7" s="1546"/>
    </row>
    <row r="8" spans="1:10" s="67" customFormat="1" ht="172.5" customHeight="1" x14ac:dyDescent="0.25">
      <c r="A8" s="676" t="s">
        <v>9</v>
      </c>
      <c r="B8" s="232" t="s">
        <v>295</v>
      </c>
      <c r="C8" s="677" t="s">
        <v>16</v>
      </c>
      <c r="D8" s="124">
        <f>D9+D10</f>
        <v>88576</v>
      </c>
      <c r="E8" s="124">
        <f>E9+E10</f>
        <v>59678.2</v>
      </c>
      <c r="F8" s="235">
        <f t="shared" ref="F8:F14" si="0">E8/D8*100</f>
        <v>67.375135476878611</v>
      </c>
      <c r="G8" s="692"/>
      <c r="H8" s="235">
        <f>H10+H9</f>
        <v>59678.2</v>
      </c>
      <c r="I8" s="235">
        <f t="shared" ref="I8:I14" si="1">H8/D8*100</f>
        <v>67.375135476878611</v>
      </c>
      <c r="J8" s="691"/>
    </row>
    <row r="9" spans="1:10" ht="231" customHeight="1" x14ac:dyDescent="0.25">
      <c r="A9" s="673" t="s">
        <v>21</v>
      </c>
      <c r="B9" s="236" t="s">
        <v>997</v>
      </c>
      <c r="C9" s="678" t="s">
        <v>16</v>
      </c>
      <c r="D9" s="926">
        <v>77458</v>
      </c>
      <c r="E9" s="237">
        <v>54320.6</v>
      </c>
      <c r="F9" s="237">
        <f t="shared" si="0"/>
        <v>70.129102223140279</v>
      </c>
      <c r="G9" s="692" t="s">
        <v>1720</v>
      </c>
      <c r="H9" s="237">
        <f>E9</f>
        <v>54320.6</v>
      </c>
      <c r="I9" s="237">
        <f t="shared" si="1"/>
        <v>70.129102223140279</v>
      </c>
      <c r="J9" s="234"/>
    </row>
    <row r="10" spans="1:10" ht="96.75" customHeight="1" x14ac:dyDescent="0.25">
      <c r="A10" s="673" t="s">
        <v>29</v>
      </c>
      <c r="B10" s="236" t="s">
        <v>998</v>
      </c>
      <c r="C10" s="675" t="s">
        <v>16</v>
      </c>
      <c r="D10" s="926">
        <v>11118</v>
      </c>
      <c r="E10" s="237">
        <v>5357.6</v>
      </c>
      <c r="F10" s="237">
        <f t="shared" si="0"/>
        <v>48.188523115668289</v>
      </c>
      <c r="G10" s="692" t="s">
        <v>999</v>
      </c>
      <c r="H10" s="237">
        <f>E10</f>
        <v>5357.6</v>
      </c>
      <c r="I10" s="237">
        <f t="shared" si="1"/>
        <v>48.188523115668289</v>
      </c>
      <c r="J10" s="1075"/>
    </row>
    <row r="11" spans="1:10" ht="96" customHeight="1" x14ac:dyDescent="0.25">
      <c r="A11" s="676" t="s">
        <v>12</v>
      </c>
      <c r="B11" s="232" t="s">
        <v>296</v>
      </c>
      <c r="C11" s="239" t="s">
        <v>19</v>
      </c>
      <c r="D11" s="124">
        <f>D12</f>
        <v>0</v>
      </c>
      <c r="E11" s="124">
        <f>E12</f>
        <v>0</v>
      </c>
      <c r="F11" s="235">
        <v>0</v>
      </c>
      <c r="G11" s="1056"/>
      <c r="H11" s="124">
        <f>H12</f>
        <v>0</v>
      </c>
      <c r="I11" s="235">
        <v>0</v>
      </c>
      <c r="J11" s="1076" t="s">
        <v>1721</v>
      </c>
    </row>
    <row r="12" spans="1:10" ht="170.25" customHeight="1" x14ac:dyDescent="0.25">
      <c r="A12" s="673" t="s">
        <v>13</v>
      </c>
      <c r="B12" s="236" t="s">
        <v>1000</v>
      </c>
      <c r="C12" s="674" t="s">
        <v>19</v>
      </c>
      <c r="D12" s="926">
        <v>0</v>
      </c>
      <c r="E12" s="926">
        <v>0</v>
      </c>
      <c r="F12" s="237">
        <v>0</v>
      </c>
      <c r="G12" s="881"/>
      <c r="H12" s="926">
        <f>E12</f>
        <v>0</v>
      </c>
      <c r="I12" s="237">
        <v>0</v>
      </c>
      <c r="J12" s="234"/>
    </row>
    <row r="13" spans="1:10" ht="114.75" customHeight="1" x14ac:dyDescent="0.25">
      <c r="A13" s="676" t="s">
        <v>14</v>
      </c>
      <c r="B13" s="232" t="s">
        <v>297</v>
      </c>
      <c r="C13" s="239" t="s">
        <v>19</v>
      </c>
      <c r="D13" s="124">
        <f>D14</f>
        <v>26400</v>
      </c>
      <c r="E13" s="124">
        <f>E14</f>
        <v>20094.2</v>
      </c>
      <c r="F13" s="235">
        <f t="shared" si="0"/>
        <v>76.114393939393949</v>
      </c>
      <c r="G13" s="1057"/>
      <c r="H13" s="235">
        <f>H14</f>
        <v>20094.2</v>
      </c>
      <c r="I13" s="235">
        <f t="shared" si="1"/>
        <v>76.114393939393949</v>
      </c>
      <c r="J13" s="1076"/>
    </row>
    <row r="14" spans="1:10" ht="132" customHeight="1" x14ac:dyDescent="0.25">
      <c r="A14" s="673" t="s">
        <v>17</v>
      </c>
      <c r="B14" s="236" t="s">
        <v>1001</v>
      </c>
      <c r="C14" s="674" t="s">
        <v>19</v>
      </c>
      <c r="D14" s="926">
        <v>26400</v>
      </c>
      <c r="E14" s="237">
        <v>20094.2</v>
      </c>
      <c r="F14" s="237">
        <f t="shared" si="0"/>
        <v>76.114393939393949</v>
      </c>
      <c r="G14" s="1058" t="s">
        <v>1456</v>
      </c>
      <c r="H14" s="237">
        <f>E14</f>
        <v>20094.2</v>
      </c>
      <c r="I14" s="237">
        <f t="shared" si="1"/>
        <v>76.114393939393949</v>
      </c>
      <c r="J14" s="234"/>
    </row>
    <row r="15" spans="1:10" ht="95.25" customHeight="1" x14ac:dyDescent="0.25">
      <c r="A15" s="673" t="s">
        <v>101</v>
      </c>
      <c r="B15" s="232" t="s">
        <v>298</v>
      </c>
      <c r="C15" s="239" t="s">
        <v>19</v>
      </c>
      <c r="D15" s="124">
        <f>D16</f>
        <v>1288</v>
      </c>
      <c r="E15" s="124">
        <f>E16</f>
        <v>1288</v>
      </c>
      <c r="F15" s="235">
        <f>E15/D15*100</f>
        <v>100</v>
      </c>
      <c r="G15" s="1547" t="s">
        <v>1993</v>
      </c>
      <c r="H15" s="235">
        <f>E15</f>
        <v>1288</v>
      </c>
      <c r="I15" s="235">
        <f>F15</f>
        <v>100</v>
      </c>
      <c r="J15" s="1076"/>
    </row>
    <row r="16" spans="1:10" ht="95.25" customHeight="1" x14ac:dyDescent="0.25">
      <c r="A16" s="673" t="s">
        <v>238</v>
      </c>
      <c r="B16" s="236" t="s">
        <v>1002</v>
      </c>
      <c r="C16" s="674" t="s">
        <v>19</v>
      </c>
      <c r="D16" s="926">
        <f>SUM(D17:D17)</f>
        <v>1288</v>
      </c>
      <c r="E16" s="926">
        <f>SUM(E17:E17)</f>
        <v>1288</v>
      </c>
      <c r="F16" s="237">
        <f>E16/D16*100</f>
        <v>100</v>
      </c>
      <c r="G16" s="1547"/>
      <c r="H16" s="237">
        <f>E16</f>
        <v>1288</v>
      </c>
      <c r="I16" s="237">
        <f>F16</f>
        <v>100</v>
      </c>
      <c r="J16" s="156"/>
    </row>
    <row r="17" spans="1:10" ht="133.5" customHeight="1" x14ac:dyDescent="0.25">
      <c r="A17" s="673" t="s">
        <v>299</v>
      </c>
      <c r="B17" s="236" t="s">
        <v>632</v>
      </c>
      <c r="C17" s="674" t="s">
        <v>19</v>
      </c>
      <c r="D17" s="926">
        <v>1288</v>
      </c>
      <c r="E17" s="237">
        <v>1288</v>
      </c>
      <c r="F17" s="237">
        <f>E17/D17*100</f>
        <v>100</v>
      </c>
      <c r="G17" s="1058"/>
      <c r="H17" s="237">
        <f>E17</f>
        <v>1288</v>
      </c>
      <c r="I17" s="237">
        <f>F17</f>
        <v>100</v>
      </c>
      <c r="J17" s="156" t="s">
        <v>1722</v>
      </c>
    </row>
    <row r="18" spans="1:10" ht="75.75" customHeight="1" x14ac:dyDescent="0.25">
      <c r="A18" s="676" t="s">
        <v>109</v>
      </c>
      <c r="B18" s="232" t="s">
        <v>300</v>
      </c>
      <c r="C18" s="239" t="s">
        <v>16</v>
      </c>
      <c r="D18" s="235">
        <f>D20</f>
        <v>0</v>
      </c>
      <c r="E18" s="235">
        <f>E20</f>
        <v>0</v>
      </c>
      <c r="F18" s="235">
        <v>0</v>
      </c>
      <c r="G18" s="1059"/>
      <c r="H18" s="235">
        <v>0</v>
      </c>
      <c r="I18" s="235">
        <v>0</v>
      </c>
      <c r="J18" s="1076"/>
    </row>
    <row r="19" spans="1:10" ht="134.25" customHeight="1" x14ac:dyDescent="0.25">
      <c r="A19" s="673" t="s">
        <v>271</v>
      </c>
      <c r="B19" s="236" t="s">
        <v>1003</v>
      </c>
      <c r="C19" s="670" t="s">
        <v>848</v>
      </c>
      <c r="D19" s="1548" t="s">
        <v>1723</v>
      </c>
      <c r="E19" s="1548"/>
      <c r="F19" s="1548"/>
      <c r="G19" s="1548"/>
      <c r="H19" s="1548"/>
      <c r="I19" s="1548"/>
      <c r="J19" s="1548"/>
    </row>
    <row r="20" spans="1:10" ht="99" customHeight="1" x14ac:dyDescent="0.25">
      <c r="A20" s="673" t="s">
        <v>272</v>
      </c>
      <c r="B20" s="236" t="s">
        <v>1004</v>
      </c>
      <c r="C20" s="674" t="s">
        <v>16</v>
      </c>
      <c r="D20" s="1064">
        <v>0</v>
      </c>
      <c r="E20" s="1064">
        <v>0</v>
      </c>
      <c r="F20" s="1064">
        <v>0</v>
      </c>
      <c r="G20" s="692"/>
      <c r="H20" s="238">
        <v>0</v>
      </c>
      <c r="I20" s="238">
        <v>0</v>
      </c>
      <c r="J20" s="156" t="s">
        <v>1722</v>
      </c>
    </row>
    <row r="21" spans="1:10" s="67" customFormat="1" ht="24" customHeight="1" x14ac:dyDescent="0.25">
      <c r="A21" s="1528"/>
      <c r="B21" s="1542" t="s">
        <v>37</v>
      </c>
      <c r="C21" s="239" t="s">
        <v>15</v>
      </c>
      <c r="D21" s="235">
        <f>D22+D23</f>
        <v>116264</v>
      </c>
      <c r="E21" s="235">
        <f>E22+E23</f>
        <v>81060.399999999994</v>
      </c>
      <c r="F21" s="235">
        <f>E21/D21*100</f>
        <v>69.720979838987134</v>
      </c>
      <c r="G21" s="1497"/>
      <c r="H21" s="235">
        <f>H22+H23</f>
        <v>81060.399999999994</v>
      </c>
      <c r="I21" s="235">
        <f>H21/D21*100</f>
        <v>69.720979838987134</v>
      </c>
      <c r="J21" s="1500"/>
    </row>
    <row r="22" spans="1:10" s="67" customFormat="1" ht="78.75" customHeight="1" x14ac:dyDescent="0.25">
      <c r="A22" s="1528"/>
      <c r="B22" s="1542"/>
      <c r="C22" s="239" t="s">
        <v>16</v>
      </c>
      <c r="D22" s="235">
        <f>D8+D18</f>
        <v>88576</v>
      </c>
      <c r="E22" s="235">
        <f>E8+E18</f>
        <v>59678.2</v>
      </c>
      <c r="F22" s="235">
        <f>E22/D22*100</f>
        <v>67.375135476878611</v>
      </c>
      <c r="G22" s="1498"/>
      <c r="H22" s="235">
        <f>H18+H8</f>
        <v>59678.2</v>
      </c>
      <c r="I22" s="235">
        <f>H22/D22*100</f>
        <v>67.375135476878611</v>
      </c>
      <c r="J22" s="1501"/>
    </row>
    <row r="23" spans="1:10" s="67" customFormat="1" ht="96" customHeight="1" x14ac:dyDescent="0.25">
      <c r="A23" s="1528"/>
      <c r="B23" s="1542"/>
      <c r="C23" s="239" t="s">
        <v>19</v>
      </c>
      <c r="D23" s="235">
        <v>27688</v>
      </c>
      <c r="E23" s="235">
        <f>E13+E11+E15</f>
        <v>21382.2</v>
      </c>
      <c r="F23" s="235">
        <f>E23/D23*100</f>
        <v>77.225512857555628</v>
      </c>
      <c r="G23" s="1499"/>
      <c r="H23" s="235">
        <f>H13+H11+H15</f>
        <v>21382.2</v>
      </c>
      <c r="I23" s="235">
        <f>H23/D23*100</f>
        <v>77.225512857555628</v>
      </c>
      <c r="J23" s="1502"/>
    </row>
    <row r="24" spans="1:10" s="67" customFormat="1" ht="29.25" customHeight="1" x14ac:dyDescent="0.25">
      <c r="A24" s="1527" t="s">
        <v>301</v>
      </c>
      <c r="B24" s="1527"/>
      <c r="C24" s="1527"/>
      <c r="D24" s="1527"/>
      <c r="E24" s="1527"/>
      <c r="F24" s="1527"/>
      <c r="G24" s="1527"/>
      <c r="H24" s="1527"/>
      <c r="I24" s="1527"/>
      <c r="J24" s="1527"/>
    </row>
    <row r="25" spans="1:10" s="67" customFormat="1" ht="24.75" customHeight="1" x14ac:dyDescent="0.25">
      <c r="A25" s="1528" t="s">
        <v>9</v>
      </c>
      <c r="B25" s="1529" t="s">
        <v>1847</v>
      </c>
      <c r="C25" s="677" t="s">
        <v>15</v>
      </c>
      <c r="D25" s="587">
        <f>D26+D27</f>
        <v>5485.7000000000007</v>
      </c>
      <c r="E25" s="235">
        <f>E26+E27</f>
        <v>3119.9</v>
      </c>
      <c r="F25" s="235">
        <f t="shared" ref="F25:F26" si="2">E25/D25*100</f>
        <v>56.873325190951007</v>
      </c>
      <c r="G25" s="1530"/>
      <c r="H25" s="235">
        <f>H26+H27</f>
        <v>3119.9</v>
      </c>
      <c r="I25" s="235">
        <f t="shared" ref="I25:I26" si="3">H25/D25*100</f>
        <v>56.873325190951007</v>
      </c>
      <c r="J25" s="1533" t="s">
        <v>1724</v>
      </c>
    </row>
    <row r="26" spans="1:10" s="67" customFormat="1" ht="77.25" customHeight="1" x14ac:dyDescent="0.25">
      <c r="A26" s="1528"/>
      <c r="B26" s="1529"/>
      <c r="C26" s="239" t="s">
        <v>16</v>
      </c>
      <c r="D26" s="587">
        <f>D36</f>
        <v>2498.5</v>
      </c>
      <c r="E26" s="235">
        <f>E36</f>
        <v>2498.5</v>
      </c>
      <c r="F26" s="235">
        <f t="shared" si="2"/>
        <v>100</v>
      </c>
      <c r="G26" s="1531"/>
      <c r="H26" s="235">
        <f>E26</f>
        <v>2498.5</v>
      </c>
      <c r="I26" s="235">
        <f t="shared" si="3"/>
        <v>100</v>
      </c>
      <c r="J26" s="1534"/>
    </row>
    <row r="27" spans="1:10" s="67" customFormat="1" ht="96" customHeight="1" x14ac:dyDescent="0.25">
      <c r="A27" s="1528"/>
      <c r="B27" s="1529"/>
      <c r="C27" s="239" t="s">
        <v>19</v>
      </c>
      <c r="D27" s="961">
        <f>D28+D37+D38</f>
        <v>2987.2000000000003</v>
      </c>
      <c r="E27" s="124">
        <f>E28+E37+E38</f>
        <v>621.4</v>
      </c>
      <c r="F27" s="235">
        <f>E27/D27*100</f>
        <v>20.80208891269416</v>
      </c>
      <c r="G27" s="1532"/>
      <c r="H27" s="235">
        <f>E27</f>
        <v>621.4</v>
      </c>
      <c r="I27" s="235">
        <f>H27/D27*100</f>
        <v>20.80208891269416</v>
      </c>
      <c r="J27" s="1535"/>
    </row>
    <row r="28" spans="1:10" ht="172.5" customHeight="1" x14ac:dyDescent="0.25">
      <c r="A28" s="673" t="s">
        <v>21</v>
      </c>
      <c r="B28" s="930" t="s">
        <v>1005</v>
      </c>
      <c r="C28" s="675" t="s">
        <v>19</v>
      </c>
      <c r="D28" s="240">
        <f>D29+D30+D31+D32+D33+D34</f>
        <v>2737.3</v>
      </c>
      <c r="E28" s="240">
        <v>371.5</v>
      </c>
      <c r="F28" s="237">
        <f t="shared" ref="F28:F37" si="4">E28/D28*100</f>
        <v>13.57176780038724</v>
      </c>
      <c r="G28" s="692" t="s">
        <v>849</v>
      </c>
      <c r="H28" s="237">
        <f>E28</f>
        <v>371.5</v>
      </c>
      <c r="I28" s="237">
        <f t="shared" ref="I28:I37" si="5">H28/D28*100</f>
        <v>13.57176780038724</v>
      </c>
      <c r="J28" s="241" t="s">
        <v>1725</v>
      </c>
    </row>
    <row r="29" spans="1:10" ht="96.75" customHeight="1" x14ac:dyDescent="0.25">
      <c r="A29" s="673" t="s">
        <v>192</v>
      </c>
      <c r="B29" s="930" t="s">
        <v>633</v>
      </c>
      <c r="C29" s="675" t="s">
        <v>19</v>
      </c>
      <c r="D29" s="926">
        <v>400</v>
      </c>
      <c r="E29" s="237">
        <v>70</v>
      </c>
      <c r="F29" s="237">
        <f t="shared" si="4"/>
        <v>17.5</v>
      </c>
      <c r="G29" s="1060" t="s">
        <v>1006</v>
      </c>
      <c r="H29" s="237">
        <f>E29</f>
        <v>70</v>
      </c>
      <c r="I29" s="237">
        <f t="shared" si="5"/>
        <v>17.5</v>
      </c>
      <c r="J29" s="234" t="s">
        <v>1726</v>
      </c>
    </row>
    <row r="30" spans="1:10" ht="95.25" customHeight="1" x14ac:dyDescent="0.25">
      <c r="A30" s="673" t="s">
        <v>193</v>
      </c>
      <c r="B30" s="236" t="s">
        <v>634</v>
      </c>
      <c r="C30" s="675" t="s">
        <v>19</v>
      </c>
      <c r="D30" s="926">
        <v>0</v>
      </c>
      <c r="E30" s="237">
        <v>0</v>
      </c>
      <c r="F30" s="237">
        <v>0</v>
      </c>
      <c r="G30" s="1055"/>
      <c r="H30" s="237">
        <v>0</v>
      </c>
      <c r="I30" s="237">
        <v>0</v>
      </c>
      <c r="J30" s="156" t="s">
        <v>1727</v>
      </c>
    </row>
    <row r="31" spans="1:10" ht="96.75" customHeight="1" x14ac:dyDescent="0.25">
      <c r="A31" s="673" t="s">
        <v>302</v>
      </c>
      <c r="B31" s="236" t="s">
        <v>635</v>
      </c>
      <c r="C31" s="675" t="s">
        <v>19</v>
      </c>
      <c r="D31" s="926">
        <v>0</v>
      </c>
      <c r="E31" s="237">
        <v>0</v>
      </c>
      <c r="F31" s="237">
        <v>0</v>
      </c>
      <c r="G31" s="692"/>
      <c r="H31" s="237">
        <f>E31</f>
        <v>0</v>
      </c>
      <c r="I31" s="237">
        <v>0</v>
      </c>
      <c r="J31" s="156" t="s">
        <v>1727</v>
      </c>
    </row>
    <row r="32" spans="1:10" ht="96.75" customHeight="1" x14ac:dyDescent="0.25">
      <c r="A32" s="385" t="s">
        <v>303</v>
      </c>
      <c r="B32" s="236" t="s">
        <v>636</v>
      </c>
      <c r="C32" s="678" t="s">
        <v>19</v>
      </c>
      <c r="D32" s="926">
        <v>1937.3</v>
      </c>
      <c r="E32" s="237">
        <v>0</v>
      </c>
      <c r="F32" s="237">
        <v>0</v>
      </c>
      <c r="G32" s="692" t="s">
        <v>1728</v>
      </c>
      <c r="H32" s="237">
        <v>0</v>
      </c>
      <c r="I32" s="237">
        <v>0</v>
      </c>
      <c r="J32" s="241" t="s">
        <v>1729</v>
      </c>
    </row>
    <row r="33" spans="1:10" ht="93" customHeight="1" x14ac:dyDescent="0.25">
      <c r="A33" s="673" t="s">
        <v>304</v>
      </c>
      <c r="B33" s="930" t="s">
        <v>637</v>
      </c>
      <c r="C33" s="675" t="s">
        <v>19</v>
      </c>
      <c r="D33" s="926">
        <v>400</v>
      </c>
      <c r="E33" s="237">
        <v>301.5</v>
      </c>
      <c r="F33" s="237">
        <f>E33/D33*100</f>
        <v>75.375</v>
      </c>
      <c r="G33" s="692" t="s">
        <v>1520</v>
      </c>
      <c r="H33" s="237">
        <f>E33</f>
        <v>301.5</v>
      </c>
      <c r="I33" s="237">
        <f>F33</f>
        <v>75.375</v>
      </c>
      <c r="J33" s="241"/>
    </row>
    <row r="34" spans="1:10" ht="97.5" customHeight="1" x14ac:dyDescent="0.25">
      <c r="A34" s="673" t="s">
        <v>487</v>
      </c>
      <c r="B34" s="930" t="s">
        <v>850</v>
      </c>
      <c r="C34" s="675" t="s">
        <v>19</v>
      </c>
      <c r="D34" s="926">
        <v>0</v>
      </c>
      <c r="E34" s="237">
        <v>0</v>
      </c>
      <c r="F34" s="237">
        <v>0</v>
      </c>
      <c r="G34" s="692"/>
      <c r="H34" s="237">
        <f>E34</f>
        <v>0</v>
      </c>
      <c r="I34" s="237">
        <v>0</v>
      </c>
      <c r="J34" s="156" t="s">
        <v>530</v>
      </c>
    </row>
    <row r="35" spans="1:10" ht="27.75" customHeight="1" x14ac:dyDescent="0.25">
      <c r="A35" s="1520" t="s">
        <v>29</v>
      </c>
      <c r="B35" s="1539" t="s">
        <v>1007</v>
      </c>
      <c r="C35" s="675" t="s">
        <v>15</v>
      </c>
      <c r="D35" s="926">
        <f>D36+D37</f>
        <v>2748.4</v>
      </c>
      <c r="E35" s="926">
        <f>E36+E37</f>
        <v>2748.4</v>
      </c>
      <c r="F35" s="237">
        <f>E35/D35*100</f>
        <v>100</v>
      </c>
      <c r="G35" s="1541" t="s">
        <v>1521</v>
      </c>
      <c r="H35" s="926">
        <f>E35</f>
        <v>2748.4</v>
      </c>
      <c r="I35" s="237">
        <f t="shared" si="5"/>
        <v>100</v>
      </c>
      <c r="J35" s="1514"/>
    </row>
    <row r="36" spans="1:10" ht="110.25" customHeight="1" x14ac:dyDescent="0.25">
      <c r="A36" s="1520"/>
      <c r="B36" s="1539"/>
      <c r="C36" s="675" t="s">
        <v>16</v>
      </c>
      <c r="D36" s="926">
        <v>2498.5</v>
      </c>
      <c r="E36" s="926">
        <v>2498.5</v>
      </c>
      <c r="F36" s="237">
        <f>E36/D36*100</f>
        <v>100</v>
      </c>
      <c r="G36" s="1541"/>
      <c r="H36" s="926">
        <f>E36</f>
        <v>2498.5</v>
      </c>
      <c r="I36" s="237">
        <f t="shared" si="5"/>
        <v>100</v>
      </c>
      <c r="J36" s="1515"/>
    </row>
    <row r="37" spans="1:10" ht="125.25" customHeight="1" x14ac:dyDescent="0.25">
      <c r="A37" s="1520"/>
      <c r="B37" s="1539"/>
      <c r="C37" s="675" t="s">
        <v>19</v>
      </c>
      <c r="D37" s="926">
        <v>249.9</v>
      </c>
      <c r="E37" s="926">
        <v>249.9</v>
      </c>
      <c r="F37" s="237">
        <f t="shared" si="4"/>
        <v>100</v>
      </c>
      <c r="G37" s="1541"/>
      <c r="H37" s="926">
        <f>E37</f>
        <v>249.9</v>
      </c>
      <c r="I37" s="237">
        <f t="shared" si="5"/>
        <v>100</v>
      </c>
      <c r="J37" s="1516"/>
    </row>
    <row r="38" spans="1:10" ht="98.25" customHeight="1" x14ac:dyDescent="0.25">
      <c r="A38" s="673" t="s">
        <v>30</v>
      </c>
      <c r="B38" s="930" t="s">
        <v>1009</v>
      </c>
      <c r="C38" s="674" t="s">
        <v>19</v>
      </c>
      <c r="D38" s="240">
        <v>0</v>
      </c>
      <c r="E38" s="240">
        <f>E39</f>
        <v>0</v>
      </c>
      <c r="F38" s="237">
        <v>0</v>
      </c>
      <c r="G38" s="692"/>
      <c r="H38" s="237">
        <f>H39</f>
        <v>0</v>
      </c>
      <c r="I38" s="237">
        <v>0</v>
      </c>
      <c r="J38" s="1075"/>
    </row>
    <row r="39" spans="1:10" ht="78.75" customHeight="1" x14ac:dyDescent="0.25">
      <c r="A39" s="673" t="s">
        <v>31</v>
      </c>
      <c r="B39" s="1055" t="s">
        <v>638</v>
      </c>
      <c r="C39" s="674" t="s">
        <v>19</v>
      </c>
      <c r="D39" s="237">
        <v>0</v>
      </c>
      <c r="E39" s="237">
        <v>0</v>
      </c>
      <c r="F39" s="237">
        <v>0</v>
      </c>
      <c r="G39" s="692"/>
      <c r="H39" s="237">
        <v>0</v>
      </c>
      <c r="I39" s="237">
        <v>0</v>
      </c>
      <c r="J39" s="156" t="s">
        <v>530</v>
      </c>
    </row>
    <row r="40" spans="1:10" ht="114.75" customHeight="1" x14ac:dyDescent="0.25">
      <c r="A40" s="676" t="s">
        <v>12</v>
      </c>
      <c r="B40" s="242" t="s">
        <v>305</v>
      </c>
      <c r="C40" s="239" t="s">
        <v>19</v>
      </c>
      <c r="D40" s="235">
        <f>D41</f>
        <v>315</v>
      </c>
      <c r="E40" s="235">
        <f>E41</f>
        <v>86.6</v>
      </c>
      <c r="F40" s="235">
        <f t="shared" ref="F40:F47" si="6">E40/D40*100</f>
        <v>27.49206349206349</v>
      </c>
      <c r="G40" s="1061"/>
      <c r="H40" s="235">
        <f>H41</f>
        <v>86.6</v>
      </c>
      <c r="I40" s="235">
        <f t="shared" ref="I40:I47" si="7">H40/D40*100</f>
        <v>27.49206349206349</v>
      </c>
      <c r="J40" s="1076" t="s">
        <v>1730</v>
      </c>
    </row>
    <row r="41" spans="1:10" ht="119.25" customHeight="1" x14ac:dyDescent="0.25">
      <c r="A41" s="673" t="s">
        <v>13</v>
      </c>
      <c r="B41" s="1055" t="s">
        <v>1010</v>
      </c>
      <c r="C41" s="674" t="s">
        <v>19</v>
      </c>
      <c r="D41" s="237">
        <f>SUM(D42:D44)</f>
        <v>315</v>
      </c>
      <c r="E41" s="237">
        <v>86.6</v>
      </c>
      <c r="F41" s="237">
        <f t="shared" si="6"/>
        <v>27.49206349206349</v>
      </c>
      <c r="G41" s="692" t="s">
        <v>851</v>
      </c>
      <c r="H41" s="237">
        <v>86.6</v>
      </c>
      <c r="I41" s="237">
        <f t="shared" si="7"/>
        <v>27.49206349206349</v>
      </c>
      <c r="J41" s="1075"/>
    </row>
    <row r="42" spans="1:10" ht="96.75" customHeight="1" x14ac:dyDescent="0.25">
      <c r="A42" s="673" t="s">
        <v>306</v>
      </c>
      <c r="B42" s="1055" t="s">
        <v>639</v>
      </c>
      <c r="C42" s="674" t="s">
        <v>19</v>
      </c>
      <c r="D42" s="926">
        <v>0</v>
      </c>
      <c r="E42" s="237">
        <v>0</v>
      </c>
      <c r="F42" s="237">
        <v>0</v>
      </c>
      <c r="G42" s="692"/>
      <c r="H42" s="237">
        <f>E42</f>
        <v>0</v>
      </c>
      <c r="I42" s="237">
        <v>0</v>
      </c>
      <c r="J42" s="156" t="s">
        <v>1722</v>
      </c>
    </row>
    <row r="43" spans="1:10" ht="157.5" customHeight="1" x14ac:dyDescent="0.25">
      <c r="A43" s="673" t="s">
        <v>307</v>
      </c>
      <c r="B43" s="1055" t="s">
        <v>852</v>
      </c>
      <c r="C43" s="674" t="s">
        <v>19</v>
      </c>
      <c r="D43" s="926">
        <v>150</v>
      </c>
      <c r="E43" s="237">
        <v>58.6</v>
      </c>
      <c r="F43" s="237">
        <f t="shared" si="6"/>
        <v>39.066666666666663</v>
      </c>
      <c r="G43" s="692" t="s">
        <v>1011</v>
      </c>
      <c r="H43" s="237">
        <f>E43</f>
        <v>58.6</v>
      </c>
      <c r="I43" s="237">
        <f t="shared" si="7"/>
        <v>39.066666666666663</v>
      </c>
      <c r="J43" s="241" t="s">
        <v>1731</v>
      </c>
    </row>
    <row r="44" spans="1:10" ht="135.75" customHeight="1" x14ac:dyDescent="0.25">
      <c r="A44" s="673" t="s">
        <v>308</v>
      </c>
      <c r="B44" s="1055" t="s">
        <v>1150</v>
      </c>
      <c r="C44" s="674" t="s">
        <v>19</v>
      </c>
      <c r="D44" s="237">
        <v>165</v>
      </c>
      <c r="E44" s="237">
        <v>28</v>
      </c>
      <c r="F44" s="237">
        <f t="shared" si="6"/>
        <v>16.969696969696972</v>
      </c>
      <c r="G44" s="692" t="s">
        <v>1457</v>
      </c>
      <c r="H44" s="237">
        <f>E44</f>
        <v>28</v>
      </c>
      <c r="I44" s="237">
        <f t="shared" si="7"/>
        <v>16.969696969696972</v>
      </c>
      <c r="J44" s="234" t="s">
        <v>1732</v>
      </c>
    </row>
    <row r="45" spans="1:10" ht="24.75" customHeight="1" x14ac:dyDescent="0.25">
      <c r="A45" s="1495"/>
      <c r="B45" s="1542" t="s">
        <v>47</v>
      </c>
      <c r="C45" s="679" t="s">
        <v>15</v>
      </c>
      <c r="D45" s="235">
        <f>D46+D47</f>
        <v>5800.7000000000007</v>
      </c>
      <c r="E45" s="235">
        <f>E46+E47</f>
        <v>3206.5</v>
      </c>
      <c r="F45" s="235">
        <f t="shared" si="6"/>
        <v>55.277811298636358</v>
      </c>
      <c r="G45" s="1541"/>
      <c r="H45" s="235">
        <f>H46+H47</f>
        <v>3206.5</v>
      </c>
      <c r="I45" s="235">
        <f t="shared" si="7"/>
        <v>55.277811298636358</v>
      </c>
      <c r="J45" s="1543"/>
    </row>
    <row r="46" spans="1:10" ht="77.25" customHeight="1" x14ac:dyDescent="0.25">
      <c r="A46" s="1495"/>
      <c r="B46" s="1542"/>
      <c r="C46" s="239" t="s">
        <v>16</v>
      </c>
      <c r="D46" s="235">
        <f>D26</f>
        <v>2498.5</v>
      </c>
      <c r="E46" s="235">
        <f>E26</f>
        <v>2498.5</v>
      </c>
      <c r="F46" s="235">
        <f t="shared" si="6"/>
        <v>100</v>
      </c>
      <c r="G46" s="1541"/>
      <c r="H46" s="235">
        <f>E46</f>
        <v>2498.5</v>
      </c>
      <c r="I46" s="235">
        <f t="shared" si="7"/>
        <v>100</v>
      </c>
      <c r="J46" s="1543"/>
    </row>
    <row r="47" spans="1:10" ht="92.25" customHeight="1" x14ac:dyDescent="0.25">
      <c r="A47" s="693"/>
      <c r="B47" s="931"/>
      <c r="C47" s="384" t="s">
        <v>19</v>
      </c>
      <c r="D47" s="235">
        <f>D27+D40</f>
        <v>3302.2000000000003</v>
      </c>
      <c r="E47" s="235">
        <f>E27+E40</f>
        <v>708</v>
      </c>
      <c r="F47" s="235">
        <f t="shared" si="6"/>
        <v>21.44025195324329</v>
      </c>
      <c r="G47" s="692"/>
      <c r="H47" s="235">
        <f>H40+H27</f>
        <v>708</v>
      </c>
      <c r="I47" s="235">
        <f t="shared" si="7"/>
        <v>21.44025195324329</v>
      </c>
      <c r="J47" s="241"/>
    </row>
    <row r="48" spans="1:10" ht="25.5" customHeight="1" x14ac:dyDescent="0.25">
      <c r="A48" s="1527" t="s">
        <v>309</v>
      </c>
      <c r="B48" s="1527"/>
      <c r="C48" s="1527"/>
      <c r="D48" s="1527"/>
      <c r="E48" s="1527"/>
      <c r="F48" s="1527"/>
      <c r="G48" s="1527"/>
      <c r="H48" s="1527"/>
      <c r="I48" s="1527"/>
      <c r="J48" s="1527"/>
    </row>
    <row r="49" spans="1:10" ht="23.25" customHeight="1" x14ac:dyDescent="0.25">
      <c r="A49" s="1528" t="s">
        <v>9</v>
      </c>
      <c r="B49" s="1529" t="s">
        <v>310</v>
      </c>
      <c r="C49" s="243" t="s">
        <v>15</v>
      </c>
      <c r="D49" s="235">
        <f>D50+D51</f>
        <v>28885.9</v>
      </c>
      <c r="E49" s="235">
        <f>E50+E51</f>
        <v>27216</v>
      </c>
      <c r="F49" s="235">
        <f>E49/D49*100</f>
        <v>94.218978809730686</v>
      </c>
      <c r="G49" s="1530"/>
      <c r="H49" s="235">
        <f>H50+H51</f>
        <v>27216</v>
      </c>
      <c r="I49" s="235">
        <f>H49/D49*100</f>
        <v>94.218978809730686</v>
      </c>
      <c r="J49" s="1533"/>
    </row>
    <row r="50" spans="1:10" ht="77.25" customHeight="1" x14ac:dyDescent="0.25">
      <c r="A50" s="1528"/>
      <c r="B50" s="1529"/>
      <c r="C50" s="243" t="s">
        <v>16</v>
      </c>
      <c r="D50" s="235">
        <f>D53+D63+D70</f>
        <v>13413</v>
      </c>
      <c r="E50" s="235">
        <f>E53+E63+E70</f>
        <v>13362.7</v>
      </c>
      <c r="F50" s="235">
        <f>E50/D50*100</f>
        <v>99.624990680682927</v>
      </c>
      <c r="G50" s="1531"/>
      <c r="H50" s="235">
        <f>E50</f>
        <v>13362.7</v>
      </c>
      <c r="I50" s="235">
        <f>H50/D50*100</f>
        <v>99.624990680682927</v>
      </c>
      <c r="J50" s="1534"/>
    </row>
    <row r="51" spans="1:10" ht="97.5" customHeight="1" x14ac:dyDescent="0.25">
      <c r="A51" s="1528"/>
      <c r="B51" s="1529"/>
      <c r="C51" s="243" t="s">
        <v>19</v>
      </c>
      <c r="D51" s="235">
        <f>D54+D64+D74</f>
        <v>15472.9</v>
      </c>
      <c r="E51" s="235">
        <f>E54+E64+E71</f>
        <v>13853.3</v>
      </c>
      <c r="F51" s="235">
        <f>E51/D51*100</f>
        <v>89.532666791616307</v>
      </c>
      <c r="G51" s="1532"/>
      <c r="H51" s="235">
        <f>H54+H64+H71</f>
        <v>13853.3</v>
      </c>
      <c r="I51" s="235">
        <f>H51/D51*100</f>
        <v>89.532666791616307</v>
      </c>
      <c r="J51" s="1535"/>
    </row>
    <row r="52" spans="1:10" ht="20.25" customHeight="1" x14ac:dyDescent="0.25">
      <c r="A52" s="1520" t="s">
        <v>21</v>
      </c>
      <c r="B52" s="1539" t="s">
        <v>1012</v>
      </c>
      <c r="C52" s="670" t="s">
        <v>15</v>
      </c>
      <c r="D52" s="237">
        <f>D53+D54</f>
        <v>13338.099999999999</v>
      </c>
      <c r="E52" s="237">
        <f>E53+E54</f>
        <v>13261.3</v>
      </c>
      <c r="F52" s="237">
        <f t="shared" ref="F52:F56" si="8">E52/D52*100</f>
        <v>99.424205846409919</v>
      </c>
      <c r="G52" s="1484" t="s">
        <v>1990</v>
      </c>
      <c r="H52" s="237">
        <f>H53+H54</f>
        <v>13261.3</v>
      </c>
      <c r="I52" s="237">
        <f t="shared" ref="I52:I56" si="9">H52/D52*100</f>
        <v>99.424205846409919</v>
      </c>
      <c r="J52" s="1540"/>
    </row>
    <row r="53" spans="1:10" ht="77.25" customHeight="1" x14ac:dyDescent="0.25">
      <c r="A53" s="1520"/>
      <c r="B53" s="1539"/>
      <c r="C53" s="670" t="s">
        <v>16</v>
      </c>
      <c r="D53" s="237">
        <f>D56+D59</f>
        <v>5365.2</v>
      </c>
      <c r="E53" s="237">
        <f>E56+E59</f>
        <v>5320</v>
      </c>
      <c r="F53" s="237">
        <f t="shared" si="8"/>
        <v>99.157533735927842</v>
      </c>
      <c r="G53" s="1513"/>
      <c r="H53" s="237">
        <f>E53</f>
        <v>5320</v>
      </c>
      <c r="I53" s="237">
        <f t="shared" si="9"/>
        <v>99.157533735927842</v>
      </c>
      <c r="J53" s="1540"/>
    </row>
    <row r="54" spans="1:10" ht="96.75" customHeight="1" x14ac:dyDescent="0.25">
      <c r="A54" s="1520"/>
      <c r="B54" s="1539"/>
      <c r="C54" s="670" t="s">
        <v>19</v>
      </c>
      <c r="D54" s="237">
        <f>D57+D60+D61</f>
        <v>7972.9</v>
      </c>
      <c r="E54" s="237">
        <f>E57+E60+E61</f>
        <v>7941.3</v>
      </c>
      <c r="F54" s="237">
        <f t="shared" si="8"/>
        <v>99.603657389406621</v>
      </c>
      <c r="G54" s="1485"/>
      <c r="H54" s="237">
        <f>E54</f>
        <v>7941.3</v>
      </c>
      <c r="I54" s="237">
        <f t="shared" si="9"/>
        <v>99.603657389406621</v>
      </c>
      <c r="J54" s="1540"/>
    </row>
    <row r="55" spans="1:10" ht="35.25" customHeight="1" x14ac:dyDescent="0.25">
      <c r="A55" s="1507" t="s">
        <v>192</v>
      </c>
      <c r="B55" s="1510" t="s">
        <v>1013</v>
      </c>
      <c r="C55" s="670" t="s">
        <v>15</v>
      </c>
      <c r="D55" s="237">
        <f>D56+D57</f>
        <v>9450</v>
      </c>
      <c r="E55" s="237">
        <f>E56+E57</f>
        <v>9393.2999999999993</v>
      </c>
      <c r="F55" s="237">
        <f t="shared" si="8"/>
        <v>99.399999999999991</v>
      </c>
      <c r="G55" s="1484" t="s">
        <v>1848</v>
      </c>
      <c r="H55" s="237">
        <f>H56+H57</f>
        <v>9393.2999999999993</v>
      </c>
      <c r="I55" s="237">
        <f t="shared" si="9"/>
        <v>99.399999999999991</v>
      </c>
      <c r="J55" s="1536"/>
    </row>
    <row r="56" spans="1:10" ht="84" customHeight="1" x14ac:dyDescent="0.25">
      <c r="A56" s="1508"/>
      <c r="B56" s="1511"/>
      <c r="C56" s="670" t="s">
        <v>16</v>
      </c>
      <c r="D56" s="237">
        <v>2177.1</v>
      </c>
      <c r="E56" s="237">
        <v>2152</v>
      </c>
      <c r="F56" s="237">
        <f t="shared" si="8"/>
        <v>98.847090165816923</v>
      </c>
      <c r="G56" s="1513"/>
      <c r="H56" s="237">
        <f>E56</f>
        <v>2152</v>
      </c>
      <c r="I56" s="237">
        <f t="shared" si="9"/>
        <v>98.847090165816923</v>
      </c>
      <c r="J56" s="1537"/>
    </row>
    <row r="57" spans="1:10" ht="93.75" customHeight="1" x14ac:dyDescent="0.25">
      <c r="A57" s="1509"/>
      <c r="B57" s="1512"/>
      <c r="C57" s="670" t="s">
        <v>19</v>
      </c>
      <c r="D57" s="237">
        <v>7272.9</v>
      </c>
      <c r="E57" s="237">
        <v>7241.3</v>
      </c>
      <c r="F57" s="237">
        <f>E57/D57*100</f>
        <v>99.565510319129928</v>
      </c>
      <c r="G57" s="1485"/>
      <c r="H57" s="237">
        <f>E57</f>
        <v>7241.3</v>
      </c>
      <c r="I57" s="237">
        <f>H57/D57*100</f>
        <v>99.565510319129928</v>
      </c>
      <c r="J57" s="1538"/>
    </row>
    <row r="58" spans="1:10" ht="26.25" customHeight="1" x14ac:dyDescent="0.25">
      <c r="A58" s="1507" t="s">
        <v>193</v>
      </c>
      <c r="B58" s="1510" t="s">
        <v>640</v>
      </c>
      <c r="C58" s="670" t="s">
        <v>15</v>
      </c>
      <c r="D58" s="237">
        <f>D59+D60</f>
        <v>3188.1</v>
      </c>
      <c r="E58" s="237">
        <f>E59+E60</f>
        <v>3168</v>
      </c>
      <c r="F58" s="237">
        <f t="shared" ref="F58:F63" si="10">E58/D58*100</f>
        <v>99.369530441328692</v>
      </c>
      <c r="G58" s="1484" t="s">
        <v>1991</v>
      </c>
      <c r="H58" s="237">
        <f>H59+H60</f>
        <v>3168</v>
      </c>
      <c r="I58" s="237">
        <f t="shared" ref="I58:I63" si="11">H58/D58*100</f>
        <v>99.369530441328692</v>
      </c>
      <c r="J58" s="1514"/>
    </row>
    <row r="59" spans="1:10" ht="75.75" customHeight="1" x14ac:dyDescent="0.25">
      <c r="A59" s="1508"/>
      <c r="B59" s="1511"/>
      <c r="C59" s="670" t="s">
        <v>16</v>
      </c>
      <c r="D59" s="237">
        <v>3188.1</v>
      </c>
      <c r="E59" s="237">
        <v>3168</v>
      </c>
      <c r="F59" s="237">
        <f t="shared" si="10"/>
        <v>99.369530441328692</v>
      </c>
      <c r="G59" s="1513"/>
      <c r="H59" s="237">
        <f>E59</f>
        <v>3168</v>
      </c>
      <c r="I59" s="237">
        <f t="shared" si="11"/>
        <v>99.369530441328692</v>
      </c>
      <c r="J59" s="1515"/>
    </row>
    <row r="60" spans="1:10" ht="93.75" customHeight="1" x14ac:dyDescent="0.25">
      <c r="A60" s="1509"/>
      <c r="B60" s="1512"/>
      <c r="C60" s="670" t="s">
        <v>19</v>
      </c>
      <c r="D60" s="237">
        <v>0</v>
      </c>
      <c r="E60" s="237">
        <v>0</v>
      </c>
      <c r="F60" s="237">
        <v>0</v>
      </c>
      <c r="G60" s="1485"/>
      <c r="H60" s="237">
        <f>E60</f>
        <v>0</v>
      </c>
      <c r="I60" s="237">
        <v>0</v>
      </c>
      <c r="J60" s="1516"/>
    </row>
    <row r="61" spans="1:10" ht="99.75" customHeight="1" x14ac:dyDescent="0.25">
      <c r="A61" s="673" t="s">
        <v>302</v>
      </c>
      <c r="B61" s="906" t="s">
        <v>1151</v>
      </c>
      <c r="C61" s="670" t="s">
        <v>19</v>
      </c>
      <c r="D61" s="926">
        <v>700</v>
      </c>
      <c r="E61" s="237">
        <v>700</v>
      </c>
      <c r="F61" s="237">
        <f t="shared" si="10"/>
        <v>100</v>
      </c>
      <c r="G61" s="692" t="s">
        <v>1849</v>
      </c>
      <c r="H61" s="237">
        <v>700</v>
      </c>
      <c r="I61" s="237">
        <f t="shared" si="11"/>
        <v>100</v>
      </c>
      <c r="J61" s="241"/>
    </row>
    <row r="62" spans="1:10" ht="24" customHeight="1" x14ac:dyDescent="0.25">
      <c r="A62" s="1507" t="s">
        <v>29</v>
      </c>
      <c r="B62" s="1510" t="s">
        <v>641</v>
      </c>
      <c r="C62" s="670" t="s">
        <v>15</v>
      </c>
      <c r="D62" s="926">
        <f>D63+D64</f>
        <v>13954.7</v>
      </c>
      <c r="E62" s="926">
        <f>E63+E64</f>
        <v>13954.7</v>
      </c>
      <c r="F62" s="237">
        <f t="shared" si="10"/>
        <v>100</v>
      </c>
      <c r="G62" s="1062"/>
      <c r="H62" s="237">
        <f>H63+H64</f>
        <v>13954.7</v>
      </c>
      <c r="I62" s="237">
        <f t="shared" si="11"/>
        <v>100</v>
      </c>
      <c r="J62" s="1514"/>
    </row>
    <row r="63" spans="1:10" ht="225.75" customHeight="1" x14ac:dyDescent="0.25">
      <c r="A63" s="1508"/>
      <c r="B63" s="1511"/>
      <c r="C63" s="670" t="s">
        <v>16</v>
      </c>
      <c r="D63" s="926">
        <f>D66</f>
        <v>8042.7</v>
      </c>
      <c r="E63" s="926">
        <f>E66</f>
        <v>8042.7</v>
      </c>
      <c r="F63" s="237">
        <f t="shared" si="10"/>
        <v>100</v>
      </c>
      <c r="G63" s="692" t="s">
        <v>2047</v>
      </c>
      <c r="H63" s="237">
        <f t="shared" ref="H63" si="12">H66</f>
        <v>8042.7</v>
      </c>
      <c r="I63" s="237">
        <f t="shared" si="11"/>
        <v>100</v>
      </c>
      <c r="J63" s="1515"/>
    </row>
    <row r="64" spans="1:10" ht="137.25" customHeight="1" x14ac:dyDescent="0.25">
      <c r="A64" s="1509"/>
      <c r="B64" s="1512"/>
      <c r="C64" s="670" t="s">
        <v>19</v>
      </c>
      <c r="D64" s="926">
        <f>D67</f>
        <v>5912</v>
      </c>
      <c r="E64" s="926">
        <f>E67</f>
        <v>5912</v>
      </c>
      <c r="F64" s="237">
        <f>E64/D64*100</f>
        <v>100</v>
      </c>
      <c r="G64" s="692" t="s">
        <v>1992</v>
      </c>
      <c r="H64" s="237">
        <f>H67</f>
        <v>5912</v>
      </c>
      <c r="I64" s="237">
        <f>H64/D64*100</f>
        <v>100</v>
      </c>
      <c r="J64" s="1516"/>
    </row>
    <row r="65" spans="1:14" ht="24" customHeight="1" x14ac:dyDescent="0.25">
      <c r="A65" s="1520" t="s">
        <v>195</v>
      </c>
      <c r="B65" s="1364" t="s">
        <v>642</v>
      </c>
      <c r="C65" s="670" t="s">
        <v>15</v>
      </c>
      <c r="D65" s="926">
        <f>D66+D67</f>
        <v>13954.7</v>
      </c>
      <c r="E65" s="926">
        <f>E66+E67</f>
        <v>13954.7</v>
      </c>
      <c r="F65" s="237">
        <f t="shared" ref="F65:F66" si="13">E65/D65*100</f>
        <v>100</v>
      </c>
      <c r="G65" s="1484" t="s">
        <v>2047</v>
      </c>
      <c r="H65" s="237">
        <f>H66+H67</f>
        <v>13954.7</v>
      </c>
      <c r="I65" s="237">
        <f t="shared" ref="I65:I66" si="14">H65/D65*100</f>
        <v>100</v>
      </c>
      <c r="J65" s="1521"/>
    </row>
    <row r="66" spans="1:14" ht="93.75" customHeight="1" x14ac:dyDescent="0.25">
      <c r="A66" s="1520"/>
      <c r="B66" s="1364"/>
      <c r="C66" s="670" t="s">
        <v>16</v>
      </c>
      <c r="D66" s="926">
        <v>8042.7</v>
      </c>
      <c r="E66" s="926">
        <v>8042.7</v>
      </c>
      <c r="F66" s="237">
        <f t="shared" si="13"/>
        <v>100</v>
      </c>
      <c r="G66" s="1485"/>
      <c r="H66" s="237">
        <f>E66</f>
        <v>8042.7</v>
      </c>
      <c r="I66" s="237">
        <f t="shared" si="14"/>
        <v>100</v>
      </c>
      <c r="J66" s="1522"/>
    </row>
    <row r="67" spans="1:14" ht="131.25" customHeight="1" x14ac:dyDescent="0.25">
      <c r="A67" s="1520"/>
      <c r="B67" s="1364"/>
      <c r="C67" s="670" t="s">
        <v>19</v>
      </c>
      <c r="D67" s="926">
        <v>5912</v>
      </c>
      <c r="E67" s="237">
        <v>5912</v>
      </c>
      <c r="F67" s="237">
        <f>E67/D67*100</f>
        <v>100</v>
      </c>
      <c r="G67" s="692" t="s">
        <v>1992</v>
      </c>
      <c r="H67" s="694">
        <f>E67</f>
        <v>5912</v>
      </c>
      <c r="I67" s="237">
        <f>H67/D67*100</f>
        <v>100</v>
      </c>
      <c r="J67" s="1523"/>
    </row>
    <row r="68" spans="1:14" ht="243" customHeight="1" x14ac:dyDescent="0.25">
      <c r="A68" s="673" t="s">
        <v>196</v>
      </c>
      <c r="B68" s="906" t="s">
        <v>1014</v>
      </c>
      <c r="C68" s="670" t="s">
        <v>848</v>
      </c>
      <c r="D68" s="1494" t="s">
        <v>1733</v>
      </c>
      <c r="E68" s="1494"/>
      <c r="F68" s="1494"/>
      <c r="G68" s="1494"/>
      <c r="H68" s="1494"/>
      <c r="I68" s="1494"/>
      <c r="J68" s="1494"/>
    </row>
    <row r="69" spans="1:14" ht="30" customHeight="1" x14ac:dyDescent="0.25">
      <c r="A69" s="1507" t="s">
        <v>30</v>
      </c>
      <c r="B69" s="1510" t="s">
        <v>643</v>
      </c>
      <c r="C69" s="670" t="s">
        <v>15</v>
      </c>
      <c r="D69" s="926">
        <f>D70+D71</f>
        <v>1593.1</v>
      </c>
      <c r="E69" s="926">
        <f>E70+E71</f>
        <v>0</v>
      </c>
      <c r="F69" s="237">
        <f>E69/D69*100</f>
        <v>0</v>
      </c>
      <c r="G69" s="1484"/>
      <c r="H69" s="926">
        <f>H70+H71</f>
        <v>0</v>
      </c>
      <c r="I69" s="237">
        <f t="shared" ref="I69" si="15">H69/D69*100</f>
        <v>0</v>
      </c>
      <c r="J69" s="1524"/>
    </row>
    <row r="70" spans="1:14" ht="123.75" customHeight="1" x14ac:dyDescent="0.25">
      <c r="A70" s="1508"/>
      <c r="B70" s="1511"/>
      <c r="C70" s="670" t="s">
        <v>16</v>
      </c>
      <c r="D70" s="926">
        <f>D73</f>
        <v>5.0999999999999996</v>
      </c>
      <c r="E70" s="926">
        <v>0</v>
      </c>
      <c r="F70" s="237">
        <v>0</v>
      </c>
      <c r="G70" s="1513"/>
      <c r="H70" s="926">
        <f>E70</f>
        <v>0</v>
      </c>
      <c r="I70" s="237">
        <v>0</v>
      </c>
      <c r="J70" s="1525"/>
    </row>
    <row r="71" spans="1:14" ht="123.75" customHeight="1" x14ac:dyDescent="0.25">
      <c r="A71" s="1509"/>
      <c r="B71" s="1512"/>
      <c r="C71" s="670" t="s">
        <v>19</v>
      </c>
      <c r="D71" s="926">
        <f>D74</f>
        <v>1588</v>
      </c>
      <c r="E71" s="926">
        <v>0</v>
      </c>
      <c r="F71" s="237">
        <f>E71/D71*100</f>
        <v>0</v>
      </c>
      <c r="G71" s="1485"/>
      <c r="H71" s="237">
        <f>E71</f>
        <v>0</v>
      </c>
      <c r="I71" s="237">
        <f>H71/D71*100</f>
        <v>0</v>
      </c>
      <c r="J71" s="1526"/>
    </row>
    <row r="72" spans="1:14" ht="26.25" customHeight="1" x14ac:dyDescent="0.25">
      <c r="A72" s="1517" t="s">
        <v>31</v>
      </c>
      <c r="B72" s="1510" t="s">
        <v>1015</v>
      </c>
      <c r="C72" s="670" t="s">
        <v>15</v>
      </c>
      <c r="D72" s="926">
        <f>D73+D74</f>
        <v>1593.1</v>
      </c>
      <c r="E72" s="926">
        <f>E73+E74</f>
        <v>0</v>
      </c>
      <c r="F72" s="237">
        <f t="shared" ref="F72" si="16">E72/D72*100</f>
        <v>0</v>
      </c>
      <c r="G72" s="1484"/>
      <c r="H72" s="237">
        <f>H73+H74</f>
        <v>0</v>
      </c>
      <c r="I72" s="237">
        <f t="shared" ref="I72" si="17">H72/D72*100</f>
        <v>0</v>
      </c>
      <c r="J72" s="1514" t="s">
        <v>1734</v>
      </c>
    </row>
    <row r="73" spans="1:14" ht="81.75" customHeight="1" x14ac:dyDescent="0.25">
      <c r="A73" s="1518"/>
      <c r="B73" s="1511"/>
      <c r="C73" s="670" t="s">
        <v>16</v>
      </c>
      <c r="D73" s="926">
        <v>5.0999999999999996</v>
      </c>
      <c r="E73" s="926">
        <v>0</v>
      </c>
      <c r="F73" s="237">
        <v>0</v>
      </c>
      <c r="G73" s="1513"/>
      <c r="H73" s="237">
        <f>E73</f>
        <v>0</v>
      </c>
      <c r="I73" s="237">
        <v>0</v>
      </c>
      <c r="J73" s="1515"/>
    </row>
    <row r="74" spans="1:14" ht="93.75" customHeight="1" x14ac:dyDescent="0.25">
      <c r="A74" s="1519"/>
      <c r="B74" s="1512"/>
      <c r="C74" s="670" t="s">
        <v>19</v>
      </c>
      <c r="D74" s="926">
        <v>1588</v>
      </c>
      <c r="E74" s="237">
        <v>0</v>
      </c>
      <c r="F74" s="237">
        <f>E74/D74*100</f>
        <v>0</v>
      </c>
      <c r="G74" s="1485"/>
      <c r="H74" s="237">
        <f>E74</f>
        <v>0</v>
      </c>
      <c r="I74" s="237">
        <f>H74/D74*100</f>
        <v>0</v>
      </c>
      <c r="J74" s="1516"/>
    </row>
    <row r="75" spans="1:14" ht="232.5" customHeight="1" x14ac:dyDescent="0.25">
      <c r="A75" s="673" t="s">
        <v>41</v>
      </c>
      <c r="B75" s="906" t="s">
        <v>1016</v>
      </c>
      <c r="C75" s="670" t="s">
        <v>848</v>
      </c>
      <c r="D75" s="1494" t="s">
        <v>1735</v>
      </c>
      <c r="E75" s="1494"/>
      <c r="F75" s="1494"/>
      <c r="G75" s="1494"/>
      <c r="H75" s="1494"/>
      <c r="I75" s="1494"/>
      <c r="J75" s="1494"/>
    </row>
    <row r="76" spans="1:14" ht="23.25" customHeight="1" x14ac:dyDescent="0.25">
      <c r="A76" s="1495"/>
      <c r="B76" s="1496" t="s">
        <v>53</v>
      </c>
      <c r="C76" s="243" t="s">
        <v>15</v>
      </c>
      <c r="D76" s="235">
        <f>D77+D78</f>
        <v>28885.9</v>
      </c>
      <c r="E76" s="235">
        <f>E77+E78</f>
        <v>27216</v>
      </c>
      <c r="F76" s="235">
        <f>E76/D76*100</f>
        <v>94.218978809730686</v>
      </c>
      <c r="G76" s="1497"/>
      <c r="H76" s="235">
        <f>H77+H78</f>
        <v>27216</v>
      </c>
      <c r="I76" s="235">
        <f>H76/D76*100</f>
        <v>94.218978809730686</v>
      </c>
      <c r="J76" s="1500"/>
    </row>
    <row r="77" spans="1:14" ht="79.5" customHeight="1" x14ac:dyDescent="0.25">
      <c r="A77" s="1495"/>
      <c r="B77" s="1496"/>
      <c r="C77" s="243" t="s">
        <v>16</v>
      </c>
      <c r="D77" s="235">
        <f>D50</f>
        <v>13413</v>
      </c>
      <c r="E77" s="235">
        <f>E50</f>
        <v>13362.7</v>
      </c>
      <c r="F77" s="235">
        <f t="shared" ref="F77:F78" si="18">E77/D77*100</f>
        <v>99.624990680682927</v>
      </c>
      <c r="G77" s="1498"/>
      <c r="H77" s="235">
        <f>H50</f>
        <v>13362.7</v>
      </c>
      <c r="I77" s="235">
        <f t="shared" ref="I77:I78" si="19">H77/D77*100</f>
        <v>99.624990680682927</v>
      </c>
      <c r="J77" s="1501"/>
      <c r="N77" s="462"/>
    </row>
    <row r="78" spans="1:14" ht="96" customHeight="1" x14ac:dyDescent="0.25">
      <c r="A78" s="1495"/>
      <c r="B78" s="1496"/>
      <c r="C78" s="243" t="s">
        <v>19</v>
      </c>
      <c r="D78" s="235">
        <f>D51</f>
        <v>15472.9</v>
      </c>
      <c r="E78" s="235">
        <f>E51</f>
        <v>13853.3</v>
      </c>
      <c r="F78" s="235">
        <f t="shared" si="18"/>
        <v>89.532666791616307</v>
      </c>
      <c r="G78" s="1499"/>
      <c r="H78" s="235">
        <f>H51</f>
        <v>13853.3</v>
      </c>
      <c r="I78" s="235">
        <f t="shared" si="19"/>
        <v>89.532666791616307</v>
      </c>
      <c r="J78" s="1502"/>
    </row>
    <row r="79" spans="1:14" ht="22.5" customHeight="1" x14ac:dyDescent="0.25">
      <c r="A79" s="1503" t="s">
        <v>242</v>
      </c>
      <c r="B79" s="1503"/>
      <c r="C79" s="1503"/>
      <c r="D79" s="1503"/>
      <c r="E79" s="1503"/>
      <c r="F79" s="1503"/>
      <c r="G79" s="1503"/>
      <c r="H79" s="1503"/>
      <c r="I79" s="1503"/>
      <c r="J79" s="1503"/>
    </row>
    <row r="80" spans="1:14" ht="78" customHeight="1" x14ac:dyDescent="0.25">
      <c r="A80" s="676" t="s">
        <v>9</v>
      </c>
      <c r="B80" s="239" t="s">
        <v>1017</v>
      </c>
      <c r="C80" s="243" t="s">
        <v>1018</v>
      </c>
      <c r="D80" s="235">
        <f>D81</f>
        <v>13625</v>
      </c>
      <c r="E80" s="235">
        <f>E81</f>
        <v>8528.9</v>
      </c>
      <c r="F80" s="235">
        <f>E80/D80*100</f>
        <v>62.597431192660544</v>
      </c>
      <c r="G80" s="1061"/>
      <c r="H80" s="235">
        <f>H81</f>
        <v>8528.9</v>
      </c>
      <c r="I80" s="235">
        <f>H80/D80*100</f>
        <v>62.597431192660544</v>
      </c>
      <c r="J80" s="1076" t="s">
        <v>1734</v>
      </c>
    </row>
    <row r="81" spans="1:10" ht="188.25" customHeight="1" x14ac:dyDescent="0.25">
      <c r="A81" s="673" t="s">
        <v>21</v>
      </c>
      <c r="B81" s="906" t="s">
        <v>1019</v>
      </c>
      <c r="C81" s="670" t="s">
        <v>1018</v>
      </c>
      <c r="D81" s="237">
        <v>13625</v>
      </c>
      <c r="E81" s="237">
        <v>8528.9</v>
      </c>
      <c r="F81" s="237">
        <f>E81/D81*100</f>
        <v>62.597431192660544</v>
      </c>
      <c r="G81" s="692" t="s">
        <v>1020</v>
      </c>
      <c r="H81" s="237">
        <f>E81</f>
        <v>8528.9</v>
      </c>
      <c r="I81" s="237">
        <f>H81/D81*100</f>
        <v>62.597431192660544</v>
      </c>
      <c r="J81" s="241"/>
    </row>
    <row r="82" spans="1:10" ht="82.5" customHeight="1" x14ac:dyDescent="0.25">
      <c r="A82" s="682"/>
      <c r="B82" s="925" t="s">
        <v>75</v>
      </c>
      <c r="C82" s="243" t="s">
        <v>1018</v>
      </c>
      <c r="D82" s="235">
        <f>D80</f>
        <v>13625</v>
      </c>
      <c r="E82" s="235">
        <f>E80</f>
        <v>8528.9</v>
      </c>
      <c r="F82" s="235">
        <f>E82/D82*100</f>
        <v>62.597431192660544</v>
      </c>
      <c r="G82" s="1061"/>
      <c r="H82" s="235">
        <f>H80</f>
        <v>8528.9</v>
      </c>
      <c r="I82" s="235">
        <f>H82/D82*100</f>
        <v>62.597431192660544</v>
      </c>
      <c r="J82" s="245"/>
    </row>
    <row r="83" spans="1:10" ht="26.25" customHeight="1" x14ac:dyDescent="0.25">
      <c r="A83" s="1503" t="s">
        <v>311</v>
      </c>
      <c r="B83" s="1503"/>
      <c r="C83" s="1503"/>
      <c r="D83" s="1503"/>
      <c r="E83" s="1503"/>
      <c r="F83" s="1503"/>
      <c r="G83" s="1503"/>
      <c r="H83" s="1503"/>
      <c r="I83" s="1503"/>
      <c r="J83" s="1503"/>
    </row>
    <row r="84" spans="1:10" ht="100.5" customHeight="1" x14ac:dyDescent="0.25">
      <c r="A84" s="676" t="s">
        <v>9</v>
      </c>
      <c r="B84" s="239" t="s">
        <v>312</v>
      </c>
      <c r="C84" s="243" t="s">
        <v>51</v>
      </c>
      <c r="D84" s="233">
        <v>0</v>
      </c>
      <c r="E84" s="233">
        <v>0</v>
      </c>
      <c r="F84" s="233">
        <v>0</v>
      </c>
      <c r="G84" s="1061"/>
      <c r="H84" s="233">
        <v>0</v>
      </c>
      <c r="I84" s="233">
        <v>0</v>
      </c>
      <c r="J84" s="244"/>
    </row>
    <row r="85" spans="1:10" ht="226.5" customHeight="1" x14ac:dyDescent="0.25">
      <c r="A85" s="673" t="s">
        <v>21</v>
      </c>
      <c r="B85" s="906" t="s">
        <v>644</v>
      </c>
      <c r="C85" s="670" t="s">
        <v>848</v>
      </c>
      <c r="D85" s="1504" t="s">
        <v>1458</v>
      </c>
      <c r="E85" s="1504"/>
      <c r="F85" s="1504"/>
      <c r="G85" s="1504"/>
      <c r="H85" s="1504"/>
      <c r="I85" s="1504"/>
      <c r="J85" s="1504"/>
    </row>
    <row r="86" spans="1:10" s="68" customFormat="1" ht="96" customHeight="1" x14ac:dyDescent="0.25">
      <c r="A86" s="682"/>
      <c r="B86" s="925" t="s">
        <v>58</v>
      </c>
      <c r="C86" s="246" t="s">
        <v>19</v>
      </c>
      <c r="D86" s="233">
        <v>0</v>
      </c>
      <c r="E86" s="233">
        <v>0</v>
      </c>
      <c r="F86" s="233">
        <v>0</v>
      </c>
      <c r="G86" s="1061"/>
      <c r="H86" s="233">
        <v>0</v>
      </c>
      <c r="I86" s="233">
        <v>0</v>
      </c>
      <c r="J86" s="245"/>
    </row>
    <row r="87" spans="1:10" s="68" customFormat="1" ht="27" customHeight="1" x14ac:dyDescent="0.25">
      <c r="A87" s="1505" t="s">
        <v>313</v>
      </c>
      <c r="B87" s="1505"/>
      <c r="C87" s="1505"/>
      <c r="D87" s="1505"/>
      <c r="E87" s="1505"/>
      <c r="F87" s="1505"/>
      <c r="G87" s="1505"/>
      <c r="H87" s="1505"/>
      <c r="I87" s="1505"/>
      <c r="J87" s="1505"/>
    </row>
    <row r="88" spans="1:10" s="57" customFormat="1" ht="96.75" customHeight="1" x14ac:dyDescent="0.25">
      <c r="A88" s="247" t="s">
        <v>314</v>
      </c>
      <c r="B88" s="990" t="s">
        <v>315</v>
      </c>
      <c r="C88" s="246" t="s">
        <v>19</v>
      </c>
      <c r="D88" s="275">
        <f>SUM(D89:D90)</f>
        <v>300</v>
      </c>
      <c r="E88" s="275">
        <f>SUM(E89:E90)</f>
        <v>0</v>
      </c>
      <c r="F88" s="275">
        <f>E88/D88*100</f>
        <v>0</v>
      </c>
      <c r="G88" s="925"/>
      <c r="H88" s="275">
        <f>SUM(H89:H90)</f>
        <v>0</v>
      </c>
      <c r="I88" s="275">
        <f>H88/D88*100</f>
        <v>0</v>
      </c>
      <c r="J88" s="1076" t="s">
        <v>1734</v>
      </c>
    </row>
    <row r="89" spans="1:10" s="57" customFormat="1" ht="99.75" customHeight="1" x14ac:dyDescent="0.25">
      <c r="A89" s="248" t="s">
        <v>21</v>
      </c>
      <c r="B89" s="991" t="s">
        <v>645</v>
      </c>
      <c r="C89" s="249" t="s">
        <v>19</v>
      </c>
      <c r="D89" s="276">
        <v>150</v>
      </c>
      <c r="E89" s="276">
        <v>0</v>
      </c>
      <c r="F89" s="276">
        <f>E89/D89*100</f>
        <v>0</v>
      </c>
      <c r="G89" s="991"/>
      <c r="H89" s="276">
        <v>0</v>
      </c>
      <c r="I89" s="276">
        <f>H89/D89*100</f>
        <v>0</v>
      </c>
      <c r="J89" s="249" t="s">
        <v>1736</v>
      </c>
    </row>
    <row r="90" spans="1:10" s="57" customFormat="1" ht="156" customHeight="1" x14ac:dyDescent="0.25">
      <c r="A90" s="248" t="s">
        <v>29</v>
      </c>
      <c r="B90" s="991" t="s">
        <v>646</v>
      </c>
      <c r="C90" s="249" t="s">
        <v>19</v>
      </c>
      <c r="D90" s="276">
        <v>150</v>
      </c>
      <c r="E90" s="276">
        <v>0</v>
      </c>
      <c r="F90" s="276">
        <f>E90/D90*100</f>
        <v>0</v>
      </c>
      <c r="G90" s="991"/>
      <c r="H90" s="276">
        <v>0</v>
      </c>
      <c r="I90" s="276">
        <f>H90/D90*100</f>
        <v>0</v>
      </c>
      <c r="J90" s="249" t="s">
        <v>1736</v>
      </c>
    </row>
    <row r="91" spans="1:10" s="57" customFormat="1" ht="155.25" customHeight="1" x14ac:dyDescent="0.25">
      <c r="A91" s="247" t="s">
        <v>12</v>
      </c>
      <c r="B91" s="990" t="s">
        <v>316</v>
      </c>
      <c r="C91" s="243" t="s">
        <v>848</v>
      </c>
      <c r="D91" s="124">
        <v>0</v>
      </c>
      <c r="E91" s="124">
        <v>0</v>
      </c>
      <c r="F91" s="124">
        <v>0</v>
      </c>
      <c r="G91" s="1063"/>
      <c r="H91" s="124">
        <v>0</v>
      </c>
      <c r="I91" s="124">
        <v>0</v>
      </c>
      <c r="J91" s="1077"/>
    </row>
    <row r="92" spans="1:10" s="57" customFormat="1" ht="133.5" customHeight="1" x14ac:dyDescent="0.25">
      <c r="A92" s="250" t="s">
        <v>13</v>
      </c>
      <c r="B92" s="991" t="s">
        <v>1021</v>
      </c>
      <c r="C92" s="670" t="s">
        <v>848</v>
      </c>
      <c r="D92" s="1506" t="s">
        <v>1994</v>
      </c>
      <c r="E92" s="1506"/>
      <c r="F92" s="1506"/>
      <c r="G92" s="1506"/>
      <c r="H92" s="1506"/>
      <c r="I92" s="1506"/>
      <c r="J92" s="1506"/>
    </row>
    <row r="93" spans="1:10" s="57" customFormat="1" ht="206.25" customHeight="1" x14ac:dyDescent="0.25">
      <c r="A93" s="250" t="s">
        <v>22</v>
      </c>
      <c r="B93" s="991" t="s">
        <v>1022</v>
      </c>
      <c r="C93" s="670" t="s">
        <v>848</v>
      </c>
      <c r="D93" s="1506" t="s">
        <v>1343</v>
      </c>
      <c r="E93" s="1506"/>
      <c r="F93" s="1506"/>
      <c r="G93" s="1506"/>
      <c r="H93" s="1506"/>
      <c r="I93" s="1506"/>
      <c r="J93" s="1506"/>
    </row>
    <row r="94" spans="1:10" s="68" customFormat="1" ht="96" customHeight="1" x14ac:dyDescent="0.25">
      <c r="A94" s="247"/>
      <c r="B94" s="925" t="s">
        <v>317</v>
      </c>
      <c r="C94" s="246" t="s">
        <v>19</v>
      </c>
      <c r="D94" s="235">
        <f>D88</f>
        <v>300</v>
      </c>
      <c r="E94" s="235">
        <f>E88</f>
        <v>0</v>
      </c>
      <c r="F94" s="235">
        <f>E94/D94*100</f>
        <v>0</v>
      </c>
      <c r="G94" s="1061"/>
      <c r="H94" s="235">
        <f>H91+H88</f>
        <v>0</v>
      </c>
      <c r="I94" s="235">
        <f>H94/D94*100</f>
        <v>0</v>
      </c>
      <c r="J94" s="245"/>
    </row>
    <row r="95" spans="1:10" ht="21" customHeight="1" x14ac:dyDescent="0.25">
      <c r="A95" s="1486"/>
      <c r="B95" s="1487" t="s">
        <v>54</v>
      </c>
      <c r="C95" s="672" t="s">
        <v>15</v>
      </c>
      <c r="D95" s="251">
        <f>D96+D97</f>
        <v>164875.6</v>
      </c>
      <c r="E95" s="251">
        <f>E96+E97</f>
        <v>120011.79999999999</v>
      </c>
      <c r="F95" s="235">
        <f>E95/D95*100</f>
        <v>72.789302965387222</v>
      </c>
      <c r="G95" s="1488"/>
      <c r="H95" s="251">
        <f>H96+H97</f>
        <v>120011.79999999999</v>
      </c>
      <c r="I95" s="235">
        <f>H95/D95*100</f>
        <v>72.789302965387222</v>
      </c>
      <c r="J95" s="1491"/>
    </row>
    <row r="96" spans="1:10" ht="80.25" customHeight="1" x14ac:dyDescent="0.25">
      <c r="A96" s="1486"/>
      <c r="B96" s="1487"/>
      <c r="C96" s="252" t="s">
        <v>16</v>
      </c>
      <c r="D96" s="251">
        <f>D77+D22+D46+D82</f>
        <v>118112.5</v>
      </c>
      <c r="E96" s="251">
        <f>E77+E22+E46+E82</f>
        <v>84068.299999999988</v>
      </c>
      <c r="F96" s="235">
        <f>E96/D96*100</f>
        <v>71.176463117790234</v>
      </c>
      <c r="G96" s="1489"/>
      <c r="H96" s="251">
        <f>H77+H22+H46+H82</f>
        <v>84068.299999999988</v>
      </c>
      <c r="I96" s="235">
        <f>H96/D96*100</f>
        <v>71.176463117790234</v>
      </c>
      <c r="J96" s="1492"/>
    </row>
    <row r="97" spans="1:10" ht="96" customHeight="1" x14ac:dyDescent="0.25">
      <c r="A97" s="1486"/>
      <c r="B97" s="1487"/>
      <c r="C97" s="252" t="s">
        <v>19</v>
      </c>
      <c r="D97" s="251">
        <f>D23+D47+D78+D94+D86</f>
        <v>46763.1</v>
      </c>
      <c r="E97" s="251">
        <f>E94+E78+E47+E23</f>
        <v>35943.5</v>
      </c>
      <c r="F97" s="235">
        <f>E97/D97*100</f>
        <v>76.862953910241188</v>
      </c>
      <c r="G97" s="1490"/>
      <c r="H97" s="251">
        <f>H94+H86+H78+H47+H23</f>
        <v>35943.5</v>
      </c>
      <c r="I97" s="235">
        <f>H97/D97*100</f>
        <v>76.862953910241188</v>
      </c>
      <c r="J97" s="1493"/>
    </row>
  </sheetData>
  <mergeCells count="71">
    <mergeCell ref="A45:A46"/>
    <mergeCell ref="B45:B46"/>
    <mergeCell ref="G45:G46"/>
    <mergeCell ref="J45:J46"/>
    <mergeCell ref="A1:J1"/>
    <mergeCell ref="A2:J2"/>
    <mergeCell ref="A3:J3"/>
    <mergeCell ref="A7:J7"/>
    <mergeCell ref="G15:G16"/>
    <mergeCell ref="A24:J24"/>
    <mergeCell ref="D19:J19"/>
    <mergeCell ref="A21:A23"/>
    <mergeCell ref="B21:B23"/>
    <mergeCell ref="G21:G23"/>
    <mergeCell ref="J21:J23"/>
    <mergeCell ref="A25:A27"/>
    <mergeCell ref="B25:B27"/>
    <mergeCell ref="G25:G27"/>
    <mergeCell ref="J25:J27"/>
    <mergeCell ref="A35:A37"/>
    <mergeCell ref="B35:B37"/>
    <mergeCell ref="G35:G37"/>
    <mergeCell ref="J35:J37"/>
    <mergeCell ref="B69:B71"/>
    <mergeCell ref="G69:G71"/>
    <mergeCell ref="J69:J71"/>
    <mergeCell ref="A48:J48"/>
    <mergeCell ref="A49:A51"/>
    <mergeCell ref="B49:B51"/>
    <mergeCell ref="G49:G51"/>
    <mergeCell ref="J49:J51"/>
    <mergeCell ref="A55:A57"/>
    <mergeCell ref="B55:B57"/>
    <mergeCell ref="G55:G57"/>
    <mergeCell ref="J55:J57"/>
    <mergeCell ref="A52:A54"/>
    <mergeCell ref="B52:B54"/>
    <mergeCell ref="G52:G54"/>
    <mergeCell ref="J52:J54"/>
    <mergeCell ref="A58:A60"/>
    <mergeCell ref="B58:B60"/>
    <mergeCell ref="G58:G60"/>
    <mergeCell ref="J58:J60"/>
    <mergeCell ref="A72:A74"/>
    <mergeCell ref="B72:B74"/>
    <mergeCell ref="G72:G74"/>
    <mergeCell ref="J72:J74"/>
    <mergeCell ref="A62:A64"/>
    <mergeCell ref="B62:B64"/>
    <mergeCell ref="J62:J64"/>
    <mergeCell ref="A65:A67"/>
    <mergeCell ref="B65:B67"/>
    <mergeCell ref="J65:J67"/>
    <mergeCell ref="D68:J68"/>
    <mergeCell ref="A69:A71"/>
    <mergeCell ref="G65:G66"/>
    <mergeCell ref="A95:A97"/>
    <mergeCell ref="B95:B97"/>
    <mergeCell ref="G95:G97"/>
    <mergeCell ref="J95:J97"/>
    <mergeCell ref="D75:J75"/>
    <mergeCell ref="A76:A78"/>
    <mergeCell ref="B76:B78"/>
    <mergeCell ref="G76:G78"/>
    <mergeCell ref="J76:J78"/>
    <mergeCell ref="A79:J79"/>
    <mergeCell ref="A83:J83"/>
    <mergeCell ref="D85:J85"/>
    <mergeCell ref="A87:J87"/>
    <mergeCell ref="D92:J92"/>
    <mergeCell ref="D93:J93"/>
  </mergeCells>
  <pageMargins left="0.78740157480314965" right="0.39370078740157483" top="0.78740157480314965" bottom="0.78740157480314965" header="0.51181102362204722" footer="0.39370078740157483"/>
  <pageSetup paperSize="9" scale="61" firstPageNumber="44" fitToHeight="19" orientation="landscape" useFirstPageNumber="1" r:id="rId1"/>
  <headerFooter alignWithMargins="0">
    <oddFooter>&amp;R&amp;"Times New Roman,обычный"&amp;14&amp;P</oddFooter>
  </headerFooter>
  <rowBreaks count="5" manualBreakCount="5">
    <brk id="23" max="16383" man="1"/>
    <brk id="47" max="16383" man="1"/>
    <brk id="57" max="16383" man="1"/>
    <brk id="64" max="16383" man="1"/>
    <brk id="86" max="16383" man="1"/>
  </rowBreaks>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J66"/>
  <sheetViews>
    <sheetView view="pageBreakPreview" topLeftCell="A56" zoomScale="60" zoomScaleNormal="60" zoomScalePageLayoutView="70" workbookViewId="0">
      <selection activeCell="G44" sqref="G44"/>
    </sheetView>
  </sheetViews>
  <sheetFormatPr defaultColWidth="7.5703125" defaultRowHeight="18" x14ac:dyDescent="0.25"/>
  <cols>
    <col min="1" max="1" width="8.7109375" style="49" customWidth="1"/>
    <col min="2" max="2" width="45.7109375" style="50" customWidth="1"/>
    <col min="3" max="3" width="15.7109375" style="50" customWidth="1"/>
    <col min="4" max="4" width="17.7109375" style="51" customWidth="1"/>
    <col min="5" max="5" width="17.7109375" style="52" customWidth="1"/>
    <col min="6" max="6" width="12.7109375" style="52" customWidth="1"/>
    <col min="7" max="7" width="35.7109375" style="50" customWidth="1"/>
    <col min="8" max="8" width="17.7109375" style="47" customWidth="1"/>
    <col min="9" max="9" width="12.7109375" style="47" customWidth="1"/>
    <col min="10" max="10" width="30.7109375" style="50" customWidth="1"/>
    <col min="11" max="256" width="7.5703125" style="47"/>
    <col min="257" max="257" width="8.7109375" style="47" customWidth="1"/>
    <col min="258" max="258" width="45.7109375" style="47" customWidth="1"/>
    <col min="259" max="259" width="15.7109375" style="47" customWidth="1"/>
    <col min="260" max="261" width="17.7109375" style="47" customWidth="1"/>
    <col min="262" max="262" width="15.28515625" style="47" customWidth="1"/>
    <col min="263" max="263" width="35.7109375" style="47" customWidth="1"/>
    <col min="264" max="264" width="17.7109375" style="47" customWidth="1"/>
    <col min="265" max="265" width="15.28515625" style="47" customWidth="1"/>
    <col min="266" max="266" width="30.7109375" style="47" customWidth="1"/>
    <col min="267" max="512" width="7.5703125" style="47"/>
    <col min="513" max="513" width="8.7109375" style="47" customWidth="1"/>
    <col min="514" max="514" width="45.7109375" style="47" customWidth="1"/>
    <col min="515" max="515" width="15.7109375" style="47" customWidth="1"/>
    <col min="516" max="517" width="17.7109375" style="47" customWidth="1"/>
    <col min="518" max="518" width="15.28515625" style="47" customWidth="1"/>
    <col min="519" max="519" width="35.7109375" style="47" customWidth="1"/>
    <col min="520" max="520" width="17.7109375" style="47" customWidth="1"/>
    <col min="521" max="521" width="15.28515625" style="47" customWidth="1"/>
    <col min="522" max="522" width="30.7109375" style="47" customWidth="1"/>
    <col min="523" max="768" width="7.5703125" style="47"/>
    <col min="769" max="769" width="8.7109375" style="47" customWidth="1"/>
    <col min="770" max="770" width="45.7109375" style="47" customWidth="1"/>
    <col min="771" max="771" width="15.7109375" style="47" customWidth="1"/>
    <col min="772" max="773" width="17.7109375" style="47" customWidth="1"/>
    <col min="774" max="774" width="15.28515625" style="47" customWidth="1"/>
    <col min="775" max="775" width="35.7109375" style="47" customWidth="1"/>
    <col min="776" max="776" width="17.7109375" style="47" customWidth="1"/>
    <col min="777" max="777" width="15.28515625" style="47" customWidth="1"/>
    <col min="778" max="778" width="30.7109375" style="47" customWidth="1"/>
    <col min="779" max="1024" width="7.5703125" style="47"/>
    <col min="1025" max="1025" width="8.7109375" style="47" customWidth="1"/>
    <col min="1026" max="1026" width="45.7109375" style="47" customWidth="1"/>
    <col min="1027" max="1027" width="15.7109375" style="47" customWidth="1"/>
    <col min="1028" max="1029" width="17.7109375" style="47" customWidth="1"/>
    <col min="1030" max="1030" width="15.28515625" style="47" customWidth="1"/>
    <col min="1031" max="1031" width="35.7109375" style="47" customWidth="1"/>
    <col min="1032" max="1032" width="17.7109375" style="47" customWidth="1"/>
    <col min="1033" max="1033" width="15.28515625" style="47" customWidth="1"/>
    <col min="1034" max="1034" width="30.7109375" style="47" customWidth="1"/>
    <col min="1035" max="1280" width="7.5703125" style="47"/>
    <col min="1281" max="1281" width="8.7109375" style="47" customWidth="1"/>
    <col min="1282" max="1282" width="45.7109375" style="47" customWidth="1"/>
    <col min="1283" max="1283" width="15.7109375" style="47" customWidth="1"/>
    <col min="1284" max="1285" width="17.7109375" style="47" customWidth="1"/>
    <col min="1286" max="1286" width="15.28515625" style="47" customWidth="1"/>
    <col min="1287" max="1287" width="35.7109375" style="47" customWidth="1"/>
    <col min="1288" max="1288" width="17.7109375" style="47" customWidth="1"/>
    <col min="1289" max="1289" width="15.28515625" style="47" customWidth="1"/>
    <col min="1290" max="1290" width="30.7109375" style="47" customWidth="1"/>
    <col min="1291" max="1536" width="7.5703125" style="47"/>
    <col min="1537" max="1537" width="8.7109375" style="47" customWidth="1"/>
    <col min="1538" max="1538" width="45.7109375" style="47" customWidth="1"/>
    <col min="1539" max="1539" width="15.7109375" style="47" customWidth="1"/>
    <col min="1540" max="1541" width="17.7109375" style="47" customWidth="1"/>
    <col min="1542" max="1542" width="15.28515625" style="47" customWidth="1"/>
    <col min="1543" max="1543" width="35.7109375" style="47" customWidth="1"/>
    <col min="1544" max="1544" width="17.7109375" style="47" customWidth="1"/>
    <col min="1545" max="1545" width="15.28515625" style="47" customWidth="1"/>
    <col min="1546" max="1546" width="30.7109375" style="47" customWidth="1"/>
    <col min="1547" max="1792" width="7.5703125" style="47"/>
    <col min="1793" max="1793" width="8.7109375" style="47" customWidth="1"/>
    <col min="1794" max="1794" width="45.7109375" style="47" customWidth="1"/>
    <col min="1795" max="1795" width="15.7109375" style="47" customWidth="1"/>
    <col min="1796" max="1797" width="17.7109375" style="47" customWidth="1"/>
    <col min="1798" max="1798" width="15.28515625" style="47" customWidth="1"/>
    <col min="1799" max="1799" width="35.7109375" style="47" customWidth="1"/>
    <col min="1800" max="1800" width="17.7109375" style="47" customWidth="1"/>
    <col min="1801" max="1801" width="15.28515625" style="47" customWidth="1"/>
    <col min="1802" max="1802" width="30.7109375" style="47" customWidth="1"/>
    <col min="1803" max="2048" width="7.5703125" style="47"/>
    <col min="2049" max="2049" width="8.7109375" style="47" customWidth="1"/>
    <col min="2050" max="2050" width="45.7109375" style="47" customWidth="1"/>
    <col min="2051" max="2051" width="15.7109375" style="47" customWidth="1"/>
    <col min="2052" max="2053" width="17.7109375" style="47" customWidth="1"/>
    <col min="2054" max="2054" width="15.28515625" style="47" customWidth="1"/>
    <col min="2055" max="2055" width="35.7109375" style="47" customWidth="1"/>
    <col min="2056" max="2056" width="17.7109375" style="47" customWidth="1"/>
    <col min="2057" max="2057" width="15.28515625" style="47" customWidth="1"/>
    <col min="2058" max="2058" width="30.7109375" style="47" customWidth="1"/>
    <col min="2059" max="2304" width="7.5703125" style="47"/>
    <col min="2305" max="2305" width="8.7109375" style="47" customWidth="1"/>
    <col min="2306" max="2306" width="45.7109375" style="47" customWidth="1"/>
    <col min="2307" max="2307" width="15.7109375" style="47" customWidth="1"/>
    <col min="2308" max="2309" width="17.7109375" style="47" customWidth="1"/>
    <col min="2310" max="2310" width="15.28515625" style="47" customWidth="1"/>
    <col min="2311" max="2311" width="35.7109375" style="47" customWidth="1"/>
    <col min="2312" max="2312" width="17.7109375" style="47" customWidth="1"/>
    <col min="2313" max="2313" width="15.28515625" style="47" customWidth="1"/>
    <col min="2314" max="2314" width="30.7109375" style="47" customWidth="1"/>
    <col min="2315" max="2560" width="7.5703125" style="47"/>
    <col min="2561" max="2561" width="8.7109375" style="47" customWidth="1"/>
    <col min="2562" max="2562" width="45.7109375" style="47" customWidth="1"/>
    <col min="2563" max="2563" width="15.7109375" style="47" customWidth="1"/>
    <col min="2564" max="2565" width="17.7109375" style="47" customWidth="1"/>
    <col min="2566" max="2566" width="15.28515625" style="47" customWidth="1"/>
    <col min="2567" max="2567" width="35.7109375" style="47" customWidth="1"/>
    <col min="2568" max="2568" width="17.7109375" style="47" customWidth="1"/>
    <col min="2569" max="2569" width="15.28515625" style="47" customWidth="1"/>
    <col min="2570" max="2570" width="30.7109375" style="47" customWidth="1"/>
    <col min="2571" max="2816" width="7.5703125" style="47"/>
    <col min="2817" max="2817" width="8.7109375" style="47" customWidth="1"/>
    <col min="2818" max="2818" width="45.7109375" style="47" customWidth="1"/>
    <col min="2819" max="2819" width="15.7109375" style="47" customWidth="1"/>
    <col min="2820" max="2821" width="17.7109375" style="47" customWidth="1"/>
    <col min="2822" max="2822" width="15.28515625" style="47" customWidth="1"/>
    <col min="2823" max="2823" width="35.7109375" style="47" customWidth="1"/>
    <col min="2824" max="2824" width="17.7109375" style="47" customWidth="1"/>
    <col min="2825" max="2825" width="15.28515625" style="47" customWidth="1"/>
    <col min="2826" max="2826" width="30.7109375" style="47" customWidth="1"/>
    <col min="2827" max="3072" width="7.5703125" style="47"/>
    <col min="3073" max="3073" width="8.7109375" style="47" customWidth="1"/>
    <col min="3074" max="3074" width="45.7109375" style="47" customWidth="1"/>
    <col min="3075" max="3075" width="15.7109375" style="47" customWidth="1"/>
    <col min="3076" max="3077" width="17.7109375" style="47" customWidth="1"/>
    <col min="3078" max="3078" width="15.28515625" style="47" customWidth="1"/>
    <col min="3079" max="3079" width="35.7109375" style="47" customWidth="1"/>
    <col min="3080" max="3080" width="17.7109375" style="47" customWidth="1"/>
    <col min="3081" max="3081" width="15.28515625" style="47" customWidth="1"/>
    <col min="3082" max="3082" width="30.7109375" style="47" customWidth="1"/>
    <col min="3083" max="3328" width="7.5703125" style="47"/>
    <col min="3329" max="3329" width="8.7109375" style="47" customWidth="1"/>
    <col min="3330" max="3330" width="45.7109375" style="47" customWidth="1"/>
    <col min="3331" max="3331" width="15.7109375" style="47" customWidth="1"/>
    <col min="3332" max="3333" width="17.7109375" style="47" customWidth="1"/>
    <col min="3334" max="3334" width="15.28515625" style="47" customWidth="1"/>
    <col min="3335" max="3335" width="35.7109375" style="47" customWidth="1"/>
    <col min="3336" max="3336" width="17.7109375" style="47" customWidth="1"/>
    <col min="3337" max="3337" width="15.28515625" style="47" customWidth="1"/>
    <col min="3338" max="3338" width="30.7109375" style="47" customWidth="1"/>
    <col min="3339" max="3584" width="7.5703125" style="47"/>
    <col min="3585" max="3585" width="8.7109375" style="47" customWidth="1"/>
    <col min="3586" max="3586" width="45.7109375" style="47" customWidth="1"/>
    <col min="3587" max="3587" width="15.7109375" style="47" customWidth="1"/>
    <col min="3588" max="3589" width="17.7109375" style="47" customWidth="1"/>
    <col min="3590" max="3590" width="15.28515625" style="47" customWidth="1"/>
    <col min="3591" max="3591" width="35.7109375" style="47" customWidth="1"/>
    <col min="3592" max="3592" width="17.7109375" style="47" customWidth="1"/>
    <col min="3593" max="3593" width="15.28515625" style="47" customWidth="1"/>
    <col min="3594" max="3594" width="30.7109375" style="47" customWidth="1"/>
    <col min="3595" max="3840" width="7.5703125" style="47"/>
    <col min="3841" max="3841" width="8.7109375" style="47" customWidth="1"/>
    <col min="3842" max="3842" width="45.7109375" style="47" customWidth="1"/>
    <col min="3843" max="3843" width="15.7109375" style="47" customWidth="1"/>
    <col min="3844" max="3845" width="17.7109375" style="47" customWidth="1"/>
    <col min="3846" max="3846" width="15.28515625" style="47" customWidth="1"/>
    <col min="3847" max="3847" width="35.7109375" style="47" customWidth="1"/>
    <col min="3848" max="3848" width="17.7109375" style="47" customWidth="1"/>
    <col min="3849" max="3849" width="15.28515625" style="47" customWidth="1"/>
    <col min="3850" max="3850" width="30.7109375" style="47" customWidth="1"/>
    <col min="3851" max="4096" width="7.5703125" style="47"/>
    <col min="4097" max="4097" width="8.7109375" style="47" customWidth="1"/>
    <col min="4098" max="4098" width="45.7109375" style="47" customWidth="1"/>
    <col min="4099" max="4099" width="15.7109375" style="47" customWidth="1"/>
    <col min="4100" max="4101" width="17.7109375" style="47" customWidth="1"/>
    <col min="4102" max="4102" width="15.28515625" style="47" customWidth="1"/>
    <col min="4103" max="4103" width="35.7109375" style="47" customWidth="1"/>
    <col min="4104" max="4104" width="17.7109375" style="47" customWidth="1"/>
    <col min="4105" max="4105" width="15.28515625" style="47" customWidth="1"/>
    <col min="4106" max="4106" width="30.7109375" style="47" customWidth="1"/>
    <col min="4107" max="4352" width="7.5703125" style="47"/>
    <col min="4353" max="4353" width="8.7109375" style="47" customWidth="1"/>
    <col min="4354" max="4354" width="45.7109375" style="47" customWidth="1"/>
    <col min="4355" max="4355" width="15.7109375" style="47" customWidth="1"/>
    <col min="4356" max="4357" width="17.7109375" style="47" customWidth="1"/>
    <col min="4358" max="4358" width="15.28515625" style="47" customWidth="1"/>
    <col min="4359" max="4359" width="35.7109375" style="47" customWidth="1"/>
    <col min="4360" max="4360" width="17.7109375" style="47" customWidth="1"/>
    <col min="4361" max="4361" width="15.28515625" style="47" customWidth="1"/>
    <col min="4362" max="4362" width="30.7109375" style="47" customWidth="1"/>
    <col min="4363" max="4608" width="7.5703125" style="47"/>
    <col min="4609" max="4609" width="8.7109375" style="47" customWidth="1"/>
    <col min="4610" max="4610" width="45.7109375" style="47" customWidth="1"/>
    <col min="4611" max="4611" width="15.7109375" style="47" customWidth="1"/>
    <col min="4612" max="4613" width="17.7109375" style="47" customWidth="1"/>
    <col min="4614" max="4614" width="15.28515625" style="47" customWidth="1"/>
    <col min="4615" max="4615" width="35.7109375" style="47" customWidth="1"/>
    <col min="4616" max="4616" width="17.7109375" style="47" customWidth="1"/>
    <col min="4617" max="4617" width="15.28515625" style="47" customWidth="1"/>
    <col min="4618" max="4618" width="30.7109375" style="47" customWidth="1"/>
    <col min="4619" max="4864" width="7.5703125" style="47"/>
    <col min="4865" max="4865" width="8.7109375" style="47" customWidth="1"/>
    <col min="4866" max="4866" width="45.7109375" style="47" customWidth="1"/>
    <col min="4867" max="4867" width="15.7109375" style="47" customWidth="1"/>
    <col min="4868" max="4869" width="17.7109375" style="47" customWidth="1"/>
    <col min="4870" max="4870" width="15.28515625" style="47" customWidth="1"/>
    <col min="4871" max="4871" width="35.7109375" style="47" customWidth="1"/>
    <col min="4872" max="4872" width="17.7109375" style="47" customWidth="1"/>
    <col min="4873" max="4873" width="15.28515625" style="47" customWidth="1"/>
    <col min="4874" max="4874" width="30.7109375" style="47" customWidth="1"/>
    <col min="4875" max="5120" width="7.5703125" style="47"/>
    <col min="5121" max="5121" width="8.7109375" style="47" customWidth="1"/>
    <col min="5122" max="5122" width="45.7109375" style="47" customWidth="1"/>
    <col min="5123" max="5123" width="15.7109375" style="47" customWidth="1"/>
    <col min="5124" max="5125" width="17.7109375" style="47" customWidth="1"/>
    <col min="5126" max="5126" width="15.28515625" style="47" customWidth="1"/>
    <col min="5127" max="5127" width="35.7109375" style="47" customWidth="1"/>
    <col min="5128" max="5128" width="17.7109375" style="47" customWidth="1"/>
    <col min="5129" max="5129" width="15.28515625" style="47" customWidth="1"/>
    <col min="5130" max="5130" width="30.7109375" style="47" customWidth="1"/>
    <col min="5131" max="5376" width="7.5703125" style="47"/>
    <col min="5377" max="5377" width="8.7109375" style="47" customWidth="1"/>
    <col min="5378" max="5378" width="45.7109375" style="47" customWidth="1"/>
    <col min="5379" max="5379" width="15.7109375" style="47" customWidth="1"/>
    <col min="5380" max="5381" width="17.7109375" style="47" customWidth="1"/>
    <col min="5382" max="5382" width="15.28515625" style="47" customWidth="1"/>
    <col min="5383" max="5383" width="35.7109375" style="47" customWidth="1"/>
    <col min="5384" max="5384" width="17.7109375" style="47" customWidth="1"/>
    <col min="5385" max="5385" width="15.28515625" style="47" customWidth="1"/>
    <col min="5386" max="5386" width="30.7109375" style="47" customWidth="1"/>
    <col min="5387" max="5632" width="7.5703125" style="47"/>
    <col min="5633" max="5633" width="8.7109375" style="47" customWidth="1"/>
    <col min="5634" max="5634" width="45.7109375" style="47" customWidth="1"/>
    <col min="5635" max="5635" width="15.7109375" style="47" customWidth="1"/>
    <col min="5636" max="5637" width="17.7109375" style="47" customWidth="1"/>
    <col min="5638" max="5638" width="15.28515625" style="47" customWidth="1"/>
    <col min="5639" max="5639" width="35.7109375" style="47" customWidth="1"/>
    <col min="5640" max="5640" width="17.7109375" style="47" customWidth="1"/>
    <col min="5641" max="5641" width="15.28515625" style="47" customWidth="1"/>
    <col min="5642" max="5642" width="30.7109375" style="47" customWidth="1"/>
    <col min="5643" max="5888" width="7.5703125" style="47"/>
    <col min="5889" max="5889" width="8.7109375" style="47" customWidth="1"/>
    <col min="5890" max="5890" width="45.7109375" style="47" customWidth="1"/>
    <col min="5891" max="5891" width="15.7109375" style="47" customWidth="1"/>
    <col min="5892" max="5893" width="17.7109375" style="47" customWidth="1"/>
    <col min="5894" max="5894" width="15.28515625" style="47" customWidth="1"/>
    <col min="5895" max="5895" width="35.7109375" style="47" customWidth="1"/>
    <col min="5896" max="5896" width="17.7109375" style="47" customWidth="1"/>
    <col min="5897" max="5897" width="15.28515625" style="47" customWidth="1"/>
    <col min="5898" max="5898" width="30.7109375" style="47" customWidth="1"/>
    <col min="5899" max="6144" width="7.5703125" style="47"/>
    <col min="6145" max="6145" width="8.7109375" style="47" customWidth="1"/>
    <col min="6146" max="6146" width="45.7109375" style="47" customWidth="1"/>
    <col min="6147" max="6147" width="15.7109375" style="47" customWidth="1"/>
    <col min="6148" max="6149" width="17.7109375" style="47" customWidth="1"/>
    <col min="6150" max="6150" width="15.28515625" style="47" customWidth="1"/>
    <col min="6151" max="6151" width="35.7109375" style="47" customWidth="1"/>
    <col min="6152" max="6152" width="17.7109375" style="47" customWidth="1"/>
    <col min="6153" max="6153" width="15.28515625" style="47" customWidth="1"/>
    <col min="6154" max="6154" width="30.7109375" style="47" customWidth="1"/>
    <col min="6155" max="6400" width="7.5703125" style="47"/>
    <col min="6401" max="6401" width="8.7109375" style="47" customWidth="1"/>
    <col min="6402" max="6402" width="45.7109375" style="47" customWidth="1"/>
    <col min="6403" max="6403" width="15.7109375" style="47" customWidth="1"/>
    <col min="6404" max="6405" width="17.7109375" style="47" customWidth="1"/>
    <col min="6406" max="6406" width="15.28515625" style="47" customWidth="1"/>
    <col min="6407" max="6407" width="35.7109375" style="47" customWidth="1"/>
    <col min="6408" max="6408" width="17.7109375" style="47" customWidth="1"/>
    <col min="6409" max="6409" width="15.28515625" style="47" customWidth="1"/>
    <col min="6410" max="6410" width="30.7109375" style="47" customWidth="1"/>
    <col min="6411" max="6656" width="7.5703125" style="47"/>
    <col min="6657" max="6657" width="8.7109375" style="47" customWidth="1"/>
    <col min="6658" max="6658" width="45.7109375" style="47" customWidth="1"/>
    <col min="6659" max="6659" width="15.7109375" style="47" customWidth="1"/>
    <col min="6660" max="6661" width="17.7109375" style="47" customWidth="1"/>
    <col min="6662" max="6662" width="15.28515625" style="47" customWidth="1"/>
    <col min="6663" max="6663" width="35.7109375" style="47" customWidth="1"/>
    <col min="6664" max="6664" width="17.7109375" style="47" customWidth="1"/>
    <col min="6665" max="6665" width="15.28515625" style="47" customWidth="1"/>
    <col min="6666" max="6666" width="30.7109375" style="47" customWidth="1"/>
    <col min="6667" max="6912" width="7.5703125" style="47"/>
    <col min="6913" max="6913" width="8.7109375" style="47" customWidth="1"/>
    <col min="6914" max="6914" width="45.7109375" style="47" customWidth="1"/>
    <col min="6915" max="6915" width="15.7109375" style="47" customWidth="1"/>
    <col min="6916" max="6917" width="17.7109375" style="47" customWidth="1"/>
    <col min="6918" max="6918" width="15.28515625" style="47" customWidth="1"/>
    <col min="6919" max="6919" width="35.7109375" style="47" customWidth="1"/>
    <col min="6920" max="6920" width="17.7109375" style="47" customWidth="1"/>
    <col min="6921" max="6921" width="15.28515625" style="47" customWidth="1"/>
    <col min="6922" max="6922" width="30.7109375" style="47" customWidth="1"/>
    <col min="6923" max="7168" width="7.5703125" style="47"/>
    <col min="7169" max="7169" width="8.7109375" style="47" customWidth="1"/>
    <col min="7170" max="7170" width="45.7109375" style="47" customWidth="1"/>
    <col min="7171" max="7171" width="15.7109375" style="47" customWidth="1"/>
    <col min="7172" max="7173" width="17.7109375" style="47" customWidth="1"/>
    <col min="7174" max="7174" width="15.28515625" style="47" customWidth="1"/>
    <col min="7175" max="7175" width="35.7109375" style="47" customWidth="1"/>
    <col min="7176" max="7176" width="17.7109375" style="47" customWidth="1"/>
    <col min="7177" max="7177" width="15.28515625" style="47" customWidth="1"/>
    <col min="7178" max="7178" width="30.7109375" style="47" customWidth="1"/>
    <col min="7179" max="7424" width="7.5703125" style="47"/>
    <col min="7425" max="7425" width="8.7109375" style="47" customWidth="1"/>
    <col min="7426" max="7426" width="45.7109375" style="47" customWidth="1"/>
    <col min="7427" max="7427" width="15.7109375" style="47" customWidth="1"/>
    <col min="7428" max="7429" width="17.7109375" style="47" customWidth="1"/>
    <col min="7430" max="7430" width="15.28515625" style="47" customWidth="1"/>
    <col min="7431" max="7431" width="35.7109375" style="47" customWidth="1"/>
    <col min="7432" max="7432" width="17.7109375" style="47" customWidth="1"/>
    <col min="7433" max="7433" width="15.28515625" style="47" customWidth="1"/>
    <col min="7434" max="7434" width="30.7109375" style="47" customWidth="1"/>
    <col min="7435" max="7680" width="7.5703125" style="47"/>
    <col min="7681" max="7681" width="8.7109375" style="47" customWidth="1"/>
    <col min="7682" max="7682" width="45.7109375" style="47" customWidth="1"/>
    <col min="7683" max="7683" width="15.7109375" style="47" customWidth="1"/>
    <col min="7684" max="7685" width="17.7109375" style="47" customWidth="1"/>
    <col min="7686" max="7686" width="15.28515625" style="47" customWidth="1"/>
    <col min="7687" max="7687" width="35.7109375" style="47" customWidth="1"/>
    <col min="7688" max="7688" width="17.7109375" style="47" customWidth="1"/>
    <col min="7689" max="7689" width="15.28515625" style="47" customWidth="1"/>
    <col min="7690" max="7690" width="30.7109375" style="47" customWidth="1"/>
    <col min="7691" max="7936" width="7.5703125" style="47"/>
    <col min="7937" max="7937" width="8.7109375" style="47" customWidth="1"/>
    <col min="7938" max="7938" width="45.7109375" style="47" customWidth="1"/>
    <col min="7939" max="7939" width="15.7109375" style="47" customWidth="1"/>
    <col min="7940" max="7941" width="17.7109375" style="47" customWidth="1"/>
    <col min="7942" max="7942" width="15.28515625" style="47" customWidth="1"/>
    <col min="7943" max="7943" width="35.7109375" style="47" customWidth="1"/>
    <col min="7944" max="7944" width="17.7109375" style="47" customWidth="1"/>
    <col min="7945" max="7945" width="15.28515625" style="47" customWidth="1"/>
    <col min="7946" max="7946" width="30.7109375" style="47" customWidth="1"/>
    <col min="7947" max="8192" width="7.5703125" style="47"/>
    <col min="8193" max="8193" width="8.7109375" style="47" customWidth="1"/>
    <col min="8194" max="8194" width="45.7109375" style="47" customWidth="1"/>
    <col min="8195" max="8195" width="15.7109375" style="47" customWidth="1"/>
    <col min="8196" max="8197" width="17.7109375" style="47" customWidth="1"/>
    <col min="8198" max="8198" width="15.28515625" style="47" customWidth="1"/>
    <col min="8199" max="8199" width="35.7109375" style="47" customWidth="1"/>
    <col min="8200" max="8200" width="17.7109375" style="47" customWidth="1"/>
    <col min="8201" max="8201" width="15.28515625" style="47" customWidth="1"/>
    <col min="8202" max="8202" width="30.7109375" style="47" customWidth="1"/>
    <col min="8203" max="8448" width="7.5703125" style="47"/>
    <col min="8449" max="8449" width="8.7109375" style="47" customWidth="1"/>
    <col min="8450" max="8450" width="45.7109375" style="47" customWidth="1"/>
    <col min="8451" max="8451" width="15.7109375" style="47" customWidth="1"/>
    <col min="8452" max="8453" width="17.7109375" style="47" customWidth="1"/>
    <col min="8454" max="8454" width="15.28515625" style="47" customWidth="1"/>
    <col min="8455" max="8455" width="35.7109375" style="47" customWidth="1"/>
    <col min="8456" max="8456" width="17.7109375" style="47" customWidth="1"/>
    <col min="8457" max="8457" width="15.28515625" style="47" customWidth="1"/>
    <col min="8458" max="8458" width="30.7109375" style="47" customWidth="1"/>
    <col min="8459" max="8704" width="7.5703125" style="47"/>
    <col min="8705" max="8705" width="8.7109375" style="47" customWidth="1"/>
    <col min="8706" max="8706" width="45.7109375" style="47" customWidth="1"/>
    <col min="8707" max="8707" width="15.7109375" style="47" customWidth="1"/>
    <col min="8708" max="8709" width="17.7109375" style="47" customWidth="1"/>
    <col min="8710" max="8710" width="15.28515625" style="47" customWidth="1"/>
    <col min="8711" max="8711" width="35.7109375" style="47" customWidth="1"/>
    <col min="8712" max="8712" width="17.7109375" style="47" customWidth="1"/>
    <col min="8713" max="8713" width="15.28515625" style="47" customWidth="1"/>
    <col min="8714" max="8714" width="30.7109375" style="47" customWidth="1"/>
    <col min="8715" max="8960" width="7.5703125" style="47"/>
    <col min="8961" max="8961" width="8.7109375" style="47" customWidth="1"/>
    <col min="8962" max="8962" width="45.7109375" style="47" customWidth="1"/>
    <col min="8963" max="8963" width="15.7109375" style="47" customWidth="1"/>
    <col min="8964" max="8965" width="17.7109375" style="47" customWidth="1"/>
    <col min="8966" max="8966" width="15.28515625" style="47" customWidth="1"/>
    <col min="8967" max="8967" width="35.7109375" style="47" customWidth="1"/>
    <col min="8968" max="8968" width="17.7109375" style="47" customWidth="1"/>
    <col min="8969" max="8969" width="15.28515625" style="47" customWidth="1"/>
    <col min="8970" max="8970" width="30.7109375" style="47" customWidth="1"/>
    <col min="8971" max="9216" width="7.5703125" style="47"/>
    <col min="9217" max="9217" width="8.7109375" style="47" customWidth="1"/>
    <col min="9218" max="9218" width="45.7109375" style="47" customWidth="1"/>
    <col min="9219" max="9219" width="15.7109375" style="47" customWidth="1"/>
    <col min="9220" max="9221" width="17.7109375" style="47" customWidth="1"/>
    <col min="9222" max="9222" width="15.28515625" style="47" customWidth="1"/>
    <col min="9223" max="9223" width="35.7109375" style="47" customWidth="1"/>
    <col min="9224" max="9224" width="17.7109375" style="47" customWidth="1"/>
    <col min="9225" max="9225" width="15.28515625" style="47" customWidth="1"/>
    <col min="9226" max="9226" width="30.7109375" style="47" customWidth="1"/>
    <col min="9227" max="9472" width="7.5703125" style="47"/>
    <col min="9473" max="9473" width="8.7109375" style="47" customWidth="1"/>
    <col min="9474" max="9474" width="45.7109375" style="47" customWidth="1"/>
    <col min="9475" max="9475" width="15.7109375" style="47" customWidth="1"/>
    <col min="9476" max="9477" width="17.7109375" style="47" customWidth="1"/>
    <col min="9478" max="9478" width="15.28515625" style="47" customWidth="1"/>
    <col min="9479" max="9479" width="35.7109375" style="47" customWidth="1"/>
    <col min="9480" max="9480" width="17.7109375" style="47" customWidth="1"/>
    <col min="9481" max="9481" width="15.28515625" style="47" customWidth="1"/>
    <col min="9482" max="9482" width="30.7109375" style="47" customWidth="1"/>
    <col min="9483" max="9728" width="7.5703125" style="47"/>
    <col min="9729" max="9729" width="8.7109375" style="47" customWidth="1"/>
    <col min="9730" max="9730" width="45.7109375" style="47" customWidth="1"/>
    <col min="9731" max="9731" width="15.7109375" style="47" customWidth="1"/>
    <col min="9732" max="9733" width="17.7109375" style="47" customWidth="1"/>
    <col min="9734" max="9734" width="15.28515625" style="47" customWidth="1"/>
    <col min="9735" max="9735" width="35.7109375" style="47" customWidth="1"/>
    <col min="9736" max="9736" width="17.7109375" style="47" customWidth="1"/>
    <col min="9737" max="9737" width="15.28515625" style="47" customWidth="1"/>
    <col min="9738" max="9738" width="30.7109375" style="47" customWidth="1"/>
    <col min="9739" max="9984" width="7.5703125" style="47"/>
    <col min="9985" max="9985" width="8.7109375" style="47" customWidth="1"/>
    <col min="9986" max="9986" width="45.7109375" style="47" customWidth="1"/>
    <col min="9987" max="9987" width="15.7109375" style="47" customWidth="1"/>
    <col min="9988" max="9989" width="17.7109375" style="47" customWidth="1"/>
    <col min="9990" max="9990" width="15.28515625" style="47" customWidth="1"/>
    <col min="9991" max="9991" width="35.7109375" style="47" customWidth="1"/>
    <col min="9992" max="9992" width="17.7109375" style="47" customWidth="1"/>
    <col min="9993" max="9993" width="15.28515625" style="47" customWidth="1"/>
    <col min="9994" max="9994" width="30.7109375" style="47" customWidth="1"/>
    <col min="9995" max="10240" width="7.5703125" style="47"/>
    <col min="10241" max="10241" width="8.7109375" style="47" customWidth="1"/>
    <col min="10242" max="10242" width="45.7109375" style="47" customWidth="1"/>
    <col min="10243" max="10243" width="15.7109375" style="47" customWidth="1"/>
    <col min="10244" max="10245" width="17.7109375" style="47" customWidth="1"/>
    <col min="10246" max="10246" width="15.28515625" style="47" customWidth="1"/>
    <col min="10247" max="10247" width="35.7109375" style="47" customWidth="1"/>
    <col min="10248" max="10248" width="17.7109375" style="47" customWidth="1"/>
    <col min="10249" max="10249" width="15.28515625" style="47" customWidth="1"/>
    <col min="10250" max="10250" width="30.7109375" style="47" customWidth="1"/>
    <col min="10251" max="10496" width="7.5703125" style="47"/>
    <col min="10497" max="10497" width="8.7109375" style="47" customWidth="1"/>
    <col min="10498" max="10498" width="45.7109375" style="47" customWidth="1"/>
    <col min="10499" max="10499" width="15.7109375" style="47" customWidth="1"/>
    <col min="10500" max="10501" width="17.7109375" style="47" customWidth="1"/>
    <col min="10502" max="10502" width="15.28515625" style="47" customWidth="1"/>
    <col min="10503" max="10503" width="35.7109375" style="47" customWidth="1"/>
    <col min="10504" max="10504" width="17.7109375" style="47" customWidth="1"/>
    <col min="10505" max="10505" width="15.28515625" style="47" customWidth="1"/>
    <col min="10506" max="10506" width="30.7109375" style="47" customWidth="1"/>
    <col min="10507" max="10752" width="7.5703125" style="47"/>
    <col min="10753" max="10753" width="8.7109375" style="47" customWidth="1"/>
    <col min="10754" max="10754" width="45.7109375" style="47" customWidth="1"/>
    <col min="10755" max="10755" width="15.7109375" style="47" customWidth="1"/>
    <col min="10756" max="10757" width="17.7109375" style="47" customWidth="1"/>
    <col min="10758" max="10758" width="15.28515625" style="47" customWidth="1"/>
    <col min="10759" max="10759" width="35.7109375" style="47" customWidth="1"/>
    <col min="10760" max="10760" width="17.7109375" style="47" customWidth="1"/>
    <col min="10761" max="10761" width="15.28515625" style="47" customWidth="1"/>
    <col min="10762" max="10762" width="30.7109375" style="47" customWidth="1"/>
    <col min="10763" max="11008" width="7.5703125" style="47"/>
    <col min="11009" max="11009" width="8.7109375" style="47" customWidth="1"/>
    <col min="11010" max="11010" width="45.7109375" style="47" customWidth="1"/>
    <col min="11011" max="11011" width="15.7109375" style="47" customWidth="1"/>
    <col min="11012" max="11013" width="17.7109375" style="47" customWidth="1"/>
    <col min="11014" max="11014" width="15.28515625" style="47" customWidth="1"/>
    <col min="11015" max="11015" width="35.7109375" style="47" customWidth="1"/>
    <col min="11016" max="11016" width="17.7109375" style="47" customWidth="1"/>
    <col min="11017" max="11017" width="15.28515625" style="47" customWidth="1"/>
    <col min="11018" max="11018" width="30.7109375" style="47" customWidth="1"/>
    <col min="11019" max="11264" width="7.5703125" style="47"/>
    <col min="11265" max="11265" width="8.7109375" style="47" customWidth="1"/>
    <col min="11266" max="11266" width="45.7109375" style="47" customWidth="1"/>
    <col min="11267" max="11267" width="15.7109375" style="47" customWidth="1"/>
    <col min="11268" max="11269" width="17.7109375" style="47" customWidth="1"/>
    <col min="11270" max="11270" width="15.28515625" style="47" customWidth="1"/>
    <col min="11271" max="11271" width="35.7109375" style="47" customWidth="1"/>
    <col min="11272" max="11272" width="17.7109375" style="47" customWidth="1"/>
    <col min="11273" max="11273" width="15.28515625" style="47" customWidth="1"/>
    <col min="11274" max="11274" width="30.7109375" style="47" customWidth="1"/>
    <col min="11275" max="11520" width="7.5703125" style="47"/>
    <col min="11521" max="11521" width="8.7109375" style="47" customWidth="1"/>
    <col min="11522" max="11522" width="45.7109375" style="47" customWidth="1"/>
    <col min="11523" max="11523" width="15.7109375" style="47" customWidth="1"/>
    <col min="11524" max="11525" width="17.7109375" style="47" customWidth="1"/>
    <col min="11526" max="11526" width="15.28515625" style="47" customWidth="1"/>
    <col min="11527" max="11527" width="35.7109375" style="47" customWidth="1"/>
    <col min="11528" max="11528" width="17.7109375" style="47" customWidth="1"/>
    <col min="11529" max="11529" width="15.28515625" style="47" customWidth="1"/>
    <col min="11530" max="11530" width="30.7109375" style="47" customWidth="1"/>
    <col min="11531" max="11776" width="7.5703125" style="47"/>
    <col min="11777" max="11777" width="8.7109375" style="47" customWidth="1"/>
    <col min="11778" max="11778" width="45.7109375" style="47" customWidth="1"/>
    <col min="11779" max="11779" width="15.7109375" style="47" customWidth="1"/>
    <col min="11780" max="11781" width="17.7109375" style="47" customWidth="1"/>
    <col min="11782" max="11782" width="15.28515625" style="47" customWidth="1"/>
    <col min="11783" max="11783" width="35.7109375" style="47" customWidth="1"/>
    <col min="11784" max="11784" width="17.7109375" style="47" customWidth="1"/>
    <col min="11785" max="11785" width="15.28515625" style="47" customWidth="1"/>
    <col min="11786" max="11786" width="30.7109375" style="47" customWidth="1"/>
    <col min="11787" max="12032" width="7.5703125" style="47"/>
    <col min="12033" max="12033" width="8.7109375" style="47" customWidth="1"/>
    <col min="12034" max="12034" width="45.7109375" style="47" customWidth="1"/>
    <col min="12035" max="12035" width="15.7109375" style="47" customWidth="1"/>
    <col min="12036" max="12037" width="17.7109375" style="47" customWidth="1"/>
    <col min="12038" max="12038" width="15.28515625" style="47" customWidth="1"/>
    <col min="12039" max="12039" width="35.7109375" style="47" customWidth="1"/>
    <col min="12040" max="12040" width="17.7109375" style="47" customWidth="1"/>
    <col min="12041" max="12041" width="15.28515625" style="47" customWidth="1"/>
    <col min="12042" max="12042" width="30.7109375" style="47" customWidth="1"/>
    <col min="12043" max="12288" width="7.5703125" style="47"/>
    <col min="12289" max="12289" width="8.7109375" style="47" customWidth="1"/>
    <col min="12290" max="12290" width="45.7109375" style="47" customWidth="1"/>
    <col min="12291" max="12291" width="15.7109375" style="47" customWidth="1"/>
    <col min="12292" max="12293" width="17.7109375" style="47" customWidth="1"/>
    <col min="12294" max="12294" width="15.28515625" style="47" customWidth="1"/>
    <col min="12295" max="12295" width="35.7109375" style="47" customWidth="1"/>
    <col min="12296" max="12296" width="17.7109375" style="47" customWidth="1"/>
    <col min="12297" max="12297" width="15.28515625" style="47" customWidth="1"/>
    <col min="12298" max="12298" width="30.7109375" style="47" customWidth="1"/>
    <col min="12299" max="12544" width="7.5703125" style="47"/>
    <col min="12545" max="12545" width="8.7109375" style="47" customWidth="1"/>
    <col min="12546" max="12546" width="45.7109375" style="47" customWidth="1"/>
    <col min="12547" max="12547" width="15.7109375" style="47" customWidth="1"/>
    <col min="12548" max="12549" width="17.7109375" style="47" customWidth="1"/>
    <col min="12550" max="12550" width="15.28515625" style="47" customWidth="1"/>
    <col min="12551" max="12551" width="35.7109375" style="47" customWidth="1"/>
    <col min="12552" max="12552" width="17.7109375" style="47" customWidth="1"/>
    <col min="12553" max="12553" width="15.28515625" style="47" customWidth="1"/>
    <col min="12554" max="12554" width="30.7109375" style="47" customWidth="1"/>
    <col min="12555" max="12800" width="7.5703125" style="47"/>
    <col min="12801" max="12801" width="8.7109375" style="47" customWidth="1"/>
    <col min="12802" max="12802" width="45.7109375" style="47" customWidth="1"/>
    <col min="12803" max="12803" width="15.7109375" style="47" customWidth="1"/>
    <col min="12804" max="12805" width="17.7109375" style="47" customWidth="1"/>
    <col min="12806" max="12806" width="15.28515625" style="47" customWidth="1"/>
    <col min="12807" max="12807" width="35.7109375" style="47" customWidth="1"/>
    <col min="12808" max="12808" width="17.7109375" style="47" customWidth="1"/>
    <col min="12809" max="12809" width="15.28515625" style="47" customWidth="1"/>
    <col min="12810" max="12810" width="30.7109375" style="47" customWidth="1"/>
    <col min="12811" max="13056" width="7.5703125" style="47"/>
    <col min="13057" max="13057" width="8.7109375" style="47" customWidth="1"/>
    <col min="13058" max="13058" width="45.7109375" style="47" customWidth="1"/>
    <col min="13059" max="13059" width="15.7109375" style="47" customWidth="1"/>
    <col min="13060" max="13061" width="17.7109375" style="47" customWidth="1"/>
    <col min="13062" max="13062" width="15.28515625" style="47" customWidth="1"/>
    <col min="13063" max="13063" width="35.7109375" style="47" customWidth="1"/>
    <col min="13064" max="13064" width="17.7109375" style="47" customWidth="1"/>
    <col min="13065" max="13065" width="15.28515625" style="47" customWidth="1"/>
    <col min="13066" max="13066" width="30.7109375" style="47" customWidth="1"/>
    <col min="13067" max="13312" width="7.5703125" style="47"/>
    <col min="13313" max="13313" width="8.7109375" style="47" customWidth="1"/>
    <col min="13314" max="13314" width="45.7109375" style="47" customWidth="1"/>
    <col min="13315" max="13315" width="15.7109375" style="47" customWidth="1"/>
    <col min="13316" max="13317" width="17.7109375" style="47" customWidth="1"/>
    <col min="13318" max="13318" width="15.28515625" style="47" customWidth="1"/>
    <col min="13319" max="13319" width="35.7109375" style="47" customWidth="1"/>
    <col min="13320" max="13320" width="17.7109375" style="47" customWidth="1"/>
    <col min="13321" max="13321" width="15.28515625" style="47" customWidth="1"/>
    <col min="13322" max="13322" width="30.7109375" style="47" customWidth="1"/>
    <col min="13323" max="13568" width="7.5703125" style="47"/>
    <col min="13569" max="13569" width="8.7109375" style="47" customWidth="1"/>
    <col min="13570" max="13570" width="45.7109375" style="47" customWidth="1"/>
    <col min="13571" max="13571" width="15.7109375" style="47" customWidth="1"/>
    <col min="13572" max="13573" width="17.7109375" style="47" customWidth="1"/>
    <col min="13574" max="13574" width="15.28515625" style="47" customWidth="1"/>
    <col min="13575" max="13575" width="35.7109375" style="47" customWidth="1"/>
    <col min="13576" max="13576" width="17.7109375" style="47" customWidth="1"/>
    <col min="13577" max="13577" width="15.28515625" style="47" customWidth="1"/>
    <col min="13578" max="13578" width="30.7109375" style="47" customWidth="1"/>
    <col min="13579" max="13824" width="7.5703125" style="47"/>
    <col min="13825" max="13825" width="8.7109375" style="47" customWidth="1"/>
    <col min="13826" max="13826" width="45.7109375" style="47" customWidth="1"/>
    <col min="13827" max="13827" width="15.7109375" style="47" customWidth="1"/>
    <col min="13828" max="13829" width="17.7109375" style="47" customWidth="1"/>
    <col min="13830" max="13830" width="15.28515625" style="47" customWidth="1"/>
    <col min="13831" max="13831" width="35.7109375" style="47" customWidth="1"/>
    <col min="13832" max="13832" width="17.7109375" style="47" customWidth="1"/>
    <col min="13833" max="13833" width="15.28515625" style="47" customWidth="1"/>
    <col min="13834" max="13834" width="30.7109375" style="47" customWidth="1"/>
    <col min="13835" max="14080" width="7.5703125" style="47"/>
    <col min="14081" max="14081" width="8.7109375" style="47" customWidth="1"/>
    <col min="14082" max="14082" width="45.7109375" style="47" customWidth="1"/>
    <col min="14083" max="14083" width="15.7109375" style="47" customWidth="1"/>
    <col min="14084" max="14085" width="17.7109375" style="47" customWidth="1"/>
    <col min="14086" max="14086" width="15.28515625" style="47" customWidth="1"/>
    <col min="14087" max="14087" width="35.7109375" style="47" customWidth="1"/>
    <col min="14088" max="14088" width="17.7109375" style="47" customWidth="1"/>
    <col min="14089" max="14089" width="15.28515625" style="47" customWidth="1"/>
    <col min="14090" max="14090" width="30.7109375" style="47" customWidth="1"/>
    <col min="14091" max="14336" width="7.5703125" style="47"/>
    <col min="14337" max="14337" width="8.7109375" style="47" customWidth="1"/>
    <col min="14338" max="14338" width="45.7109375" style="47" customWidth="1"/>
    <col min="14339" max="14339" width="15.7109375" style="47" customWidth="1"/>
    <col min="14340" max="14341" width="17.7109375" style="47" customWidth="1"/>
    <col min="14342" max="14342" width="15.28515625" style="47" customWidth="1"/>
    <col min="14343" max="14343" width="35.7109375" style="47" customWidth="1"/>
    <col min="14344" max="14344" width="17.7109375" style="47" customWidth="1"/>
    <col min="14345" max="14345" width="15.28515625" style="47" customWidth="1"/>
    <col min="14346" max="14346" width="30.7109375" style="47" customWidth="1"/>
    <col min="14347" max="14592" width="7.5703125" style="47"/>
    <col min="14593" max="14593" width="8.7109375" style="47" customWidth="1"/>
    <col min="14594" max="14594" width="45.7109375" style="47" customWidth="1"/>
    <col min="14595" max="14595" width="15.7109375" style="47" customWidth="1"/>
    <col min="14596" max="14597" width="17.7109375" style="47" customWidth="1"/>
    <col min="14598" max="14598" width="15.28515625" style="47" customWidth="1"/>
    <col min="14599" max="14599" width="35.7109375" style="47" customWidth="1"/>
    <col min="14600" max="14600" width="17.7109375" style="47" customWidth="1"/>
    <col min="14601" max="14601" width="15.28515625" style="47" customWidth="1"/>
    <col min="14602" max="14602" width="30.7109375" style="47" customWidth="1"/>
    <col min="14603" max="14848" width="7.5703125" style="47"/>
    <col min="14849" max="14849" width="8.7109375" style="47" customWidth="1"/>
    <col min="14850" max="14850" width="45.7109375" style="47" customWidth="1"/>
    <col min="14851" max="14851" width="15.7109375" style="47" customWidth="1"/>
    <col min="14852" max="14853" width="17.7109375" style="47" customWidth="1"/>
    <col min="14854" max="14854" width="15.28515625" style="47" customWidth="1"/>
    <col min="14855" max="14855" width="35.7109375" style="47" customWidth="1"/>
    <col min="14856" max="14856" width="17.7109375" style="47" customWidth="1"/>
    <col min="14857" max="14857" width="15.28515625" style="47" customWidth="1"/>
    <col min="14858" max="14858" width="30.7109375" style="47" customWidth="1"/>
    <col min="14859" max="15104" width="7.5703125" style="47"/>
    <col min="15105" max="15105" width="8.7109375" style="47" customWidth="1"/>
    <col min="15106" max="15106" width="45.7109375" style="47" customWidth="1"/>
    <col min="15107" max="15107" width="15.7109375" style="47" customWidth="1"/>
    <col min="15108" max="15109" width="17.7109375" style="47" customWidth="1"/>
    <col min="15110" max="15110" width="15.28515625" style="47" customWidth="1"/>
    <col min="15111" max="15111" width="35.7109375" style="47" customWidth="1"/>
    <col min="15112" max="15112" width="17.7109375" style="47" customWidth="1"/>
    <col min="15113" max="15113" width="15.28515625" style="47" customWidth="1"/>
    <col min="15114" max="15114" width="30.7109375" style="47" customWidth="1"/>
    <col min="15115" max="15360" width="7.5703125" style="47"/>
    <col min="15361" max="15361" width="8.7109375" style="47" customWidth="1"/>
    <col min="15362" max="15362" width="45.7109375" style="47" customWidth="1"/>
    <col min="15363" max="15363" width="15.7109375" style="47" customWidth="1"/>
    <col min="15364" max="15365" width="17.7109375" style="47" customWidth="1"/>
    <col min="15366" max="15366" width="15.28515625" style="47" customWidth="1"/>
    <col min="15367" max="15367" width="35.7109375" style="47" customWidth="1"/>
    <col min="15368" max="15368" width="17.7109375" style="47" customWidth="1"/>
    <col min="15369" max="15369" width="15.28515625" style="47" customWidth="1"/>
    <col min="15370" max="15370" width="30.7109375" style="47" customWidth="1"/>
    <col min="15371" max="15616" width="7.5703125" style="47"/>
    <col min="15617" max="15617" width="8.7109375" style="47" customWidth="1"/>
    <col min="15618" max="15618" width="45.7109375" style="47" customWidth="1"/>
    <col min="15619" max="15619" width="15.7109375" style="47" customWidth="1"/>
    <col min="15620" max="15621" width="17.7109375" style="47" customWidth="1"/>
    <col min="15622" max="15622" width="15.28515625" style="47" customWidth="1"/>
    <col min="15623" max="15623" width="35.7109375" style="47" customWidth="1"/>
    <col min="15624" max="15624" width="17.7109375" style="47" customWidth="1"/>
    <col min="15625" max="15625" width="15.28515625" style="47" customWidth="1"/>
    <col min="15626" max="15626" width="30.7109375" style="47" customWidth="1"/>
    <col min="15627" max="15872" width="7.5703125" style="47"/>
    <col min="15873" max="15873" width="8.7109375" style="47" customWidth="1"/>
    <col min="15874" max="15874" width="45.7109375" style="47" customWidth="1"/>
    <col min="15875" max="15875" width="15.7109375" style="47" customWidth="1"/>
    <col min="15876" max="15877" width="17.7109375" style="47" customWidth="1"/>
    <col min="15878" max="15878" width="15.28515625" style="47" customWidth="1"/>
    <col min="15879" max="15879" width="35.7109375" style="47" customWidth="1"/>
    <col min="15880" max="15880" width="17.7109375" style="47" customWidth="1"/>
    <col min="15881" max="15881" width="15.28515625" style="47" customWidth="1"/>
    <col min="15882" max="15882" width="30.7109375" style="47" customWidth="1"/>
    <col min="15883" max="16128" width="7.5703125" style="47"/>
    <col min="16129" max="16129" width="8.7109375" style="47" customWidth="1"/>
    <col min="16130" max="16130" width="45.7109375" style="47" customWidth="1"/>
    <col min="16131" max="16131" width="15.7109375" style="47" customWidth="1"/>
    <col min="16132" max="16133" width="17.7109375" style="47" customWidth="1"/>
    <col min="16134" max="16134" width="15.28515625" style="47" customWidth="1"/>
    <col min="16135" max="16135" width="35.7109375" style="47" customWidth="1"/>
    <col min="16136" max="16136" width="17.7109375" style="47" customWidth="1"/>
    <col min="16137" max="16137" width="15.28515625" style="47" customWidth="1"/>
    <col min="16138" max="16138" width="30.7109375" style="47" customWidth="1"/>
    <col min="16139" max="16384" width="7.5703125" style="47"/>
  </cols>
  <sheetData>
    <row r="1" spans="1:10" ht="18" customHeight="1" x14ac:dyDescent="0.25">
      <c r="A1" s="1318" t="s">
        <v>883</v>
      </c>
      <c r="B1" s="1318"/>
      <c r="C1" s="1318"/>
      <c r="D1" s="1318"/>
      <c r="E1" s="1318"/>
      <c r="F1" s="1318"/>
      <c r="G1" s="1318"/>
      <c r="H1" s="1318"/>
      <c r="I1" s="1318"/>
      <c r="J1" s="1318"/>
    </row>
    <row r="2" spans="1:10" ht="18" customHeight="1" x14ac:dyDescent="0.25">
      <c r="A2" s="1318" t="s">
        <v>56</v>
      </c>
      <c r="B2" s="1318"/>
      <c r="C2" s="1318"/>
      <c r="D2" s="1318"/>
      <c r="E2" s="1318"/>
      <c r="F2" s="1318"/>
      <c r="G2" s="1318"/>
      <c r="H2" s="1318"/>
      <c r="I2" s="1318"/>
      <c r="J2" s="1318"/>
    </row>
    <row r="3" spans="1:10" ht="18.75" x14ac:dyDescent="0.3">
      <c r="A3" s="1580" t="s">
        <v>248</v>
      </c>
      <c r="B3" s="1580"/>
      <c r="C3" s="1580"/>
      <c r="D3" s="1580"/>
      <c r="E3" s="1580"/>
      <c r="F3" s="1580"/>
      <c r="G3" s="1580"/>
      <c r="H3" s="1580"/>
      <c r="I3" s="1580"/>
      <c r="J3" s="1580"/>
    </row>
    <row r="4" spans="1:10" ht="18.75" x14ac:dyDescent="0.25">
      <c r="A4" s="1372" t="s">
        <v>1542</v>
      </c>
      <c r="B4" s="1372"/>
      <c r="C4" s="1372"/>
      <c r="D4" s="1372"/>
      <c r="E4" s="1372"/>
      <c r="F4" s="1372"/>
      <c r="G4" s="1372"/>
      <c r="H4" s="1372"/>
      <c r="I4" s="1372"/>
      <c r="J4" s="1372"/>
    </row>
    <row r="5" spans="1:10" ht="18.75" x14ac:dyDescent="0.25">
      <c r="A5" s="1581"/>
      <c r="B5" s="1581"/>
      <c r="C5" s="1581"/>
      <c r="D5" s="1581"/>
      <c r="E5" s="1581"/>
      <c r="F5" s="1581"/>
      <c r="G5" s="1581"/>
      <c r="H5" s="1581"/>
      <c r="I5" s="1581"/>
      <c r="J5" s="1581"/>
    </row>
    <row r="6" spans="1:10" ht="137.25" customHeight="1" x14ac:dyDescent="0.25">
      <c r="A6" s="798" t="s">
        <v>1</v>
      </c>
      <c r="B6" s="149" t="s">
        <v>2</v>
      </c>
      <c r="C6" s="149" t="s">
        <v>3</v>
      </c>
      <c r="D6" s="150" t="s">
        <v>892</v>
      </c>
      <c r="E6" s="151" t="s">
        <v>1587</v>
      </c>
      <c r="F6" s="151" t="s">
        <v>4</v>
      </c>
      <c r="G6" s="149" t="s">
        <v>5</v>
      </c>
      <c r="H6" s="149" t="s">
        <v>1588</v>
      </c>
      <c r="I6" s="149" t="s">
        <v>6</v>
      </c>
      <c r="J6" s="149" t="s">
        <v>7</v>
      </c>
    </row>
    <row r="7" spans="1:10" s="48" customFormat="1" ht="20.25" customHeight="1" x14ac:dyDescent="0.25">
      <c r="A7" s="798">
        <v>1</v>
      </c>
      <c r="B7" s="254">
        <v>2</v>
      </c>
      <c r="C7" s="254">
        <v>3</v>
      </c>
      <c r="D7" s="254">
        <v>4</v>
      </c>
      <c r="E7" s="254">
        <v>5</v>
      </c>
      <c r="F7" s="254">
        <v>6</v>
      </c>
      <c r="G7" s="254">
        <v>7</v>
      </c>
      <c r="H7" s="254">
        <v>8</v>
      </c>
      <c r="I7" s="254">
        <v>9</v>
      </c>
      <c r="J7" s="149">
        <v>10</v>
      </c>
    </row>
    <row r="8" spans="1:10" s="48" customFormat="1" ht="20.25" customHeight="1" x14ac:dyDescent="0.25">
      <c r="A8" s="1567" t="s">
        <v>249</v>
      </c>
      <c r="B8" s="1567"/>
      <c r="C8" s="1567"/>
      <c r="D8" s="1567"/>
      <c r="E8" s="1567"/>
      <c r="F8" s="1567"/>
      <c r="G8" s="1567"/>
      <c r="H8" s="1567"/>
      <c r="I8" s="1567"/>
      <c r="J8" s="1567"/>
    </row>
    <row r="9" spans="1:10" s="48" customFormat="1" ht="22.5" customHeight="1" x14ac:dyDescent="0.25">
      <c r="A9" s="1592" t="s">
        <v>9</v>
      </c>
      <c r="B9" s="1571" t="s">
        <v>250</v>
      </c>
      <c r="C9" s="255" t="s">
        <v>15</v>
      </c>
      <c r="D9" s="958">
        <f>D10</f>
        <v>322087.49999999994</v>
      </c>
      <c r="E9" s="958">
        <f>E10</f>
        <v>234420.6</v>
      </c>
      <c r="F9" s="958">
        <f>E9/D9*100</f>
        <v>72.781650948888128</v>
      </c>
      <c r="G9" s="1572"/>
      <c r="H9" s="958">
        <f>H10</f>
        <v>234420.6</v>
      </c>
      <c r="I9" s="958">
        <f>H9/D9*100</f>
        <v>72.781650948888128</v>
      </c>
      <c r="J9" s="1572"/>
    </row>
    <row r="10" spans="1:10" s="9" customFormat="1" ht="93.75" x14ac:dyDescent="0.25">
      <c r="A10" s="1592"/>
      <c r="B10" s="1571"/>
      <c r="C10" s="256" t="s">
        <v>19</v>
      </c>
      <c r="D10" s="958">
        <f>D11+D16+D28</f>
        <v>322087.49999999994</v>
      </c>
      <c r="E10" s="958">
        <f>E11+E17+E28+E34</f>
        <v>234420.6</v>
      </c>
      <c r="F10" s="958">
        <f t="shared" ref="F10:F33" si="0">E10/D10*100</f>
        <v>72.781650948888128</v>
      </c>
      <c r="G10" s="1573"/>
      <c r="H10" s="958">
        <f>E10</f>
        <v>234420.6</v>
      </c>
      <c r="I10" s="958">
        <f t="shared" ref="I10:I15" si="1">H10/D10*100</f>
        <v>72.781650948888128</v>
      </c>
      <c r="J10" s="1573"/>
    </row>
    <row r="11" spans="1:10" s="9" customFormat="1" ht="77.25" customHeight="1" x14ac:dyDescent="0.25">
      <c r="A11" s="784" t="s">
        <v>10</v>
      </c>
      <c r="B11" s="907" t="s">
        <v>560</v>
      </c>
      <c r="C11" s="258" t="s">
        <v>19</v>
      </c>
      <c r="D11" s="967">
        <f>D12+D13+D14+D15</f>
        <v>255586.8</v>
      </c>
      <c r="E11" s="967">
        <f>E12+E13+E14+E15</f>
        <v>191061.6</v>
      </c>
      <c r="F11" s="967">
        <f t="shared" si="0"/>
        <v>74.75409528191598</v>
      </c>
      <c r="G11" s="1067" t="s">
        <v>816</v>
      </c>
      <c r="H11" s="967">
        <f>H12+H13+H14+H15</f>
        <v>191061.6</v>
      </c>
      <c r="I11" s="967">
        <f t="shared" si="1"/>
        <v>74.75409528191598</v>
      </c>
      <c r="J11" s="900"/>
    </row>
    <row r="12" spans="1:10" ht="42.75" hidden="1" customHeight="1" x14ac:dyDescent="0.25">
      <c r="A12" s="784" t="s">
        <v>60</v>
      </c>
      <c r="B12" s="782" t="s">
        <v>561</v>
      </c>
      <c r="C12" s="258" t="s">
        <v>19</v>
      </c>
      <c r="D12" s="967">
        <v>0</v>
      </c>
      <c r="E12" s="967">
        <v>0</v>
      </c>
      <c r="F12" s="967">
        <v>0</v>
      </c>
      <c r="G12" s="949" t="s">
        <v>579</v>
      </c>
      <c r="H12" s="967">
        <f>E12</f>
        <v>0</v>
      </c>
      <c r="I12" s="967">
        <v>0</v>
      </c>
      <c r="J12" s="900"/>
    </row>
    <row r="13" spans="1:10" ht="95.25" customHeight="1" x14ac:dyDescent="0.25">
      <c r="A13" s="784" t="s">
        <v>61</v>
      </c>
      <c r="B13" s="782" t="s">
        <v>562</v>
      </c>
      <c r="C13" s="258" t="s">
        <v>19</v>
      </c>
      <c r="D13" s="967">
        <v>26940.799999999999</v>
      </c>
      <c r="E13" s="967">
        <v>14237.2</v>
      </c>
      <c r="F13" s="967">
        <f>E13/D13*100</f>
        <v>52.846240646157504</v>
      </c>
      <c r="G13" s="1067" t="s">
        <v>1809</v>
      </c>
      <c r="H13" s="967">
        <v>14237.2</v>
      </c>
      <c r="I13" s="967">
        <f t="shared" si="1"/>
        <v>52.846240646157504</v>
      </c>
      <c r="J13" s="949" t="s">
        <v>1851</v>
      </c>
    </row>
    <row r="14" spans="1:10" ht="90.75" customHeight="1" x14ac:dyDescent="0.25">
      <c r="A14" s="784" t="s">
        <v>251</v>
      </c>
      <c r="B14" s="782" t="s">
        <v>563</v>
      </c>
      <c r="C14" s="258" t="s">
        <v>19</v>
      </c>
      <c r="D14" s="967">
        <v>209512.5</v>
      </c>
      <c r="E14" s="967">
        <v>157690.9</v>
      </c>
      <c r="F14" s="967">
        <f t="shared" si="0"/>
        <v>75.265628542449733</v>
      </c>
      <c r="G14" s="1067" t="s">
        <v>773</v>
      </c>
      <c r="H14" s="967">
        <v>157690.9</v>
      </c>
      <c r="I14" s="967">
        <f t="shared" si="1"/>
        <v>75.265628542449733</v>
      </c>
      <c r="J14" s="900"/>
    </row>
    <row r="15" spans="1:10" ht="109.5" customHeight="1" x14ac:dyDescent="0.25">
      <c r="A15" s="784" t="s">
        <v>252</v>
      </c>
      <c r="B15" s="782" t="s">
        <v>564</v>
      </c>
      <c r="C15" s="258" t="s">
        <v>19</v>
      </c>
      <c r="D15" s="967">
        <v>19133.5</v>
      </c>
      <c r="E15" s="967">
        <v>19133.5</v>
      </c>
      <c r="F15" s="967">
        <f t="shared" si="0"/>
        <v>100</v>
      </c>
      <c r="G15" s="1067" t="s">
        <v>1811</v>
      </c>
      <c r="H15" s="967">
        <f>E15</f>
        <v>19133.5</v>
      </c>
      <c r="I15" s="967">
        <f t="shared" si="1"/>
        <v>100</v>
      </c>
      <c r="J15" s="900"/>
    </row>
    <row r="16" spans="1:10" ht="21" customHeight="1" x14ac:dyDescent="0.25">
      <c r="A16" s="1574" t="s">
        <v>11</v>
      </c>
      <c r="B16" s="1576" t="s">
        <v>1995</v>
      </c>
      <c r="C16" s="258" t="s">
        <v>15</v>
      </c>
      <c r="D16" s="967">
        <f>D18+D21+D22+D23+D24+D25+D26+D27</f>
        <v>60919.899999999994</v>
      </c>
      <c r="E16" s="967">
        <f>E18+E21+E22+E23+E24+E25+E26+E27</f>
        <v>38827.4</v>
      </c>
      <c r="F16" s="967">
        <f>E16/D16*100</f>
        <v>63.735166997976037</v>
      </c>
      <c r="G16" s="1578" t="s">
        <v>818</v>
      </c>
      <c r="H16" s="967">
        <f>H18+H21+H22+H23+H24+H25+H26+H27</f>
        <v>38827.4</v>
      </c>
      <c r="I16" s="967">
        <f>H16/D16*100</f>
        <v>63.735166997976037</v>
      </c>
      <c r="J16" s="1343"/>
    </row>
    <row r="17" spans="1:10" ht="101.25" customHeight="1" x14ac:dyDescent="0.25">
      <c r="A17" s="1575"/>
      <c r="B17" s="1577"/>
      <c r="C17" s="257" t="s">
        <v>19</v>
      </c>
      <c r="D17" s="967">
        <f>D18+D21+D22+D23+D24+D25+D26+D27</f>
        <v>60919.899999999994</v>
      </c>
      <c r="E17" s="967">
        <f>E18+E21+E22+E23+E24+E25+E26+E27</f>
        <v>38827.4</v>
      </c>
      <c r="F17" s="967">
        <f t="shared" si="0"/>
        <v>63.735166997976037</v>
      </c>
      <c r="G17" s="1579"/>
      <c r="H17" s="967">
        <f t="shared" ref="H17:I37" si="2">E17</f>
        <v>38827.4</v>
      </c>
      <c r="I17" s="967">
        <f t="shared" ref="I17:I33" si="3">H17/D17*100</f>
        <v>63.735166997976037</v>
      </c>
      <c r="J17" s="1344"/>
    </row>
    <row r="18" spans="1:10" ht="409.5" customHeight="1" x14ac:dyDescent="0.25">
      <c r="A18" s="1574" t="s">
        <v>34</v>
      </c>
      <c r="B18" s="1576" t="s">
        <v>565</v>
      </c>
      <c r="C18" s="1587" t="s">
        <v>19</v>
      </c>
      <c r="D18" s="1589">
        <v>21271.3</v>
      </c>
      <c r="E18" s="1589">
        <v>21271.3</v>
      </c>
      <c r="F18" s="1589">
        <f>E18/D18*100</f>
        <v>100</v>
      </c>
      <c r="G18" s="1578" t="s">
        <v>1908</v>
      </c>
      <c r="H18" s="1589">
        <f t="shared" si="2"/>
        <v>21271.3</v>
      </c>
      <c r="I18" s="1589">
        <f>H18/D18*100</f>
        <v>100</v>
      </c>
      <c r="J18" s="1578"/>
    </row>
    <row r="19" spans="1:10" ht="105.75" customHeight="1" x14ac:dyDescent="0.25">
      <c r="A19" s="1586"/>
      <c r="B19" s="1582"/>
      <c r="C19" s="1588"/>
      <c r="D19" s="1590"/>
      <c r="E19" s="1590"/>
      <c r="F19" s="1590"/>
      <c r="G19" s="1591"/>
      <c r="H19" s="1590"/>
      <c r="I19" s="1590"/>
      <c r="J19" s="1591"/>
    </row>
    <row r="20" spans="1:10" ht="168.75" x14ac:dyDescent="0.25">
      <c r="A20" s="784"/>
      <c r="B20" s="782" t="s">
        <v>1812</v>
      </c>
      <c r="C20" s="258"/>
      <c r="D20" s="967"/>
      <c r="E20" s="967"/>
      <c r="F20" s="967"/>
      <c r="G20" s="949" t="s">
        <v>1909</v>
      </c>
      <c r="H20" s="967"/>
      <c r="I20" s="967"/>
      <c r="J20" s="949"/>
    </row>
    <row r="21" spans="1:10" ht="96" customHeight="1" x14ac:dyDescent="0.25">
      <c r="A21" s="784" t="s">
        <v>774</v>
      </c>
      <c r="B21" s="782" t="s">
        <v>933</v>
      </c>
      <c r="C21" s="258" t="s">
        <v>19</v>
      </c>
      <c r="D21" s="967">
        <v>1085.0999999999999</v>
      </c>
      <c r="E21" s="967">
        <v>1085.0999999999999</v>
      </c>
      <c r="F21" s="967">
        <f t="shared" si="0"/>
        <v>100</v>
      </c>
      <c r="G21" s="949" t="s">
        <v>1853</v>
      </c>
      <c r="H21" s="967">
        <f t="shared" si="2"/>
        <v>1085.0999999999999</v>
      </c>
      <c r="I21" s="967">
        <f t="shared" si="3"/>
        <v>100</v>
      </c>
      <c r="J21" s="949"/>
    </row>
    <row r="22" spans="1:10" ht="96" customHeight="1" x14ac:dyDescent="0.25">
      <c r="A22" s="896" t="s">
        <v>775</v>
      </c>
      <c r="B22" s="935" t="s">
        <v>934</v>
      </c>
      <c r="C22" s="897" t="s">
        <v>19</v>
      </c>
      <c r="D22" s="932">
        <v>11500</v>
      </c>
      <c r="E22" s="932">
        <v>7821.6</v>
      </c>
      <c r="F22" s="932">
        <f t="shared" si="0"/>
        <v>68.013913043478269</v>
      </c>
      <c r="G22" s="950" t="s">
        <v>1854</v>
      </c>
      <c r="H22" s="932">
        <f t="shared" si="2"/>
        <v>7821.6</v>
      </c>
      <c r="I22" s="932">
        <f t="shared" si="3"/>
        <v>68.013913043478269</v>
      </c>
      <c r="J22" s="950" t="s">
        <v>1810</v>
      </c>
    </row>
    <row r="23" spans="1:10" ht="282.75" customHeight="1" x14ac:dyDescent="0.25">
      <c r="A23" s="784" t="s">
        <v>776</v>
      </c>
      <c r="B23" s="782" t="s">
        <v>935</v>
      </c>
      <c r="C23" s="258" t="s">
        <v>19</v>
      </c>
      <c r="D23" s="967">
        <v>4926.5</v>
      </c>
      <c r="E23" s="967">
        <v>471.9</v>
      </c>
      <c r="F23" s="967">
        <f t="shared" si="0"/>
        <v>9.5788084847254638</v>
      </c>
      <c r="G23" s="949" t="s">
        <v>1813</v>
      </c>
      <c r="H23" s="967">
        <f t="shared" si="2"/>
        <v>471.9</v>
      </c>
      <c r="I23" s="967">
        <f t="shared" si="3"/>
        <v>9.5788084847254638</v>
      </c>
      <c r="J23" s="949" t="s">
        <v>1810</v>
      </c>
    </row>
    <row r="24" spans="1:10" ht="96" hidden="1" customHeight="1" x14ac:dyDescent="0.25">
      <c r="A24" s="784" t="s">
        <v>936</v>
      </c>
      <c r="B24" s="259" t="s">
        <v>1163</v>
      </c>
      <c r="C24" s="258" t="s">
        <v>19</v>
      </c>
      <c r="D24" s="967">
        <v>0</v>
      </c>
      <c r="E24" s="967">
        <v>0</v>
      </c>
      <c r="F24" s="967">
        <v>0</v>
      </c>
      <c r="G24" s="949"/>
      <c r="H24" s="967">
        <f t="shared" si="2"/>
        <v>0</v>
      </c>
      <c r="I24" s="967">
        <v>0</v>
      </c>
      <c r="J24" s="949"/>
    </row>
    <row r="25" spans="1:10" ht="171.75" customHeight="1" x14ac:dyDescent="0.25">
      <c r="A25" s="784" t="s">
        <v>937</v>
      </c>
      <c r="B25" s="782" t="s">
        <v>1162</v>
      </c>
      <c r="C25" s="258" t="s">
        <v>19</v>
      </c>
      <c r="D25" s="967">
        <v>10000</v>
      </c>
      <c r="E25" s="967">
        <v>8177.5</v>
      </c>
      <c r="F25" s="967">
        <f t="shared" si="0"/>
        <v>81.774999999999991</v>
      </c>
      <c r="G25" s="949" t="s">
        <v>1850</v>
      </c>
      <c r="H25" s="967">
        <f t="shared" si="2"/>
        <v>8177.5</v>
      </c>
      <c r="I25" s="967">
        <f t="shared" si="3"/>
        <v>81.774999999999991</v>
      </c>
      <c r="J25" s="949"/>
    </row>
    <row r="26" spans="1:10" ht="96" customHeight="1" x14ac:dyDescent="0.25">
      <c r="A26" s="784" t="s">
        <v>938</v>
      </c>
      <c r="B26" s="782" t="s">
        <v>939</v>
      </c>
      <c r="C26" s="258" t="s">
        <v>19</v>
      </c>
      <c r="D26" s="967">
        <v>12000</v>
      </c>
      <c r="E26" s="967">
        <v>0</v>
      </c>
      <c r="F26" s="967">
        <f t="shared" si="0"/>
        <v>0</v>
      </c>
      <c r="G26" s="949" t="s">
        <v>1814</v>
      </c>
      <c r="H26" s="967">
        <f t="shared" si="2"/>
        <v>0</v>
      </c>
      <c r="I26" s="967">
        <f t="shared" si="3"/>
        <v>0</v>
      </c>
      <c r="J26" s="949" t="s">
        <v>1982</v>
      </c>
    </row>
    <row r="27" spans="1:10" ht="96" customHeight="1" x14ac:dyDescent="0.25">
      <c r="A27" s="784" t="s">
        <v>1404</v>
      </c>
      <c r="B27" s="782" t="s">
        <v>1405</v>
      </c>
      <c r="C27" s="258" t="s">
        <v>19</v>
      </c>
      <c r="D27" s="967">
        <v>137</v>
      </c>
      <c r="E27" s="967">
        <v>0</v>
      </c>
      <c r="F27" s="967">
        <f t="shared" si="0"/>
        <v>0</v>
      </c>
      <c r="G27" s="949" t="s">
        <v>1816</v>
      </c>
      <c r="H27" s="967">
        <f t="shared" si="2"/>
        <v>0</v>
      </c>
      <c r="I27" s="967">
        <f t="shared" si="3"/>
        <v>0</v>
      </c>
      <c r="J27" s="336" t="s">
        <v>1983</v>
      </c>
    </row>
    <row r="28" spans="1:10" ht="93.75" x14ac:dyDescent="0.25">
      <c r="A28" s="260" t="s">
        <v>40</v>
      </c>
      <c r="B28" s="782" t="s">
        <v>566</v>
      </c>
      <c r="C28" s="258" t="s">
        <v>19</v>
      </c>
      <c r="D28" s="967">
        <f>D29+D31+D32+D33</f>
        <v>5580.8</v>
      </c>
      <c r="E28" s="262">
        <f>E29+E31+E32+E33</f>
        <v>4531.6000000000004</v>
      </c>
      <c r="F28" s="967">
        <f t="shared" si="0"/>
        <v>81.199827981651381</v>
      </c>
      <c r="G28" s="949" t="s">
        <v>544</v>
      </c>
      <c r="H28" s="967">
        <f t="shared" si="2"/>
        <v>4531.6000000000004</v>
      </c>
      <c r="I28" s="967">
        <f t="shared" si="3"/>
        <v>81.199827981651381</v>
      </c>
      <c r="J28" s="900"/>
    </row>
    <row r="29" spans="1:10" ht="278.25" customHeight="1" x14ac:dyDescent="0.25">
      <c r="A29" s="784" t="s">
        <v>64</v>
      </c>
      <c r="B29" s="782" t="s">
        <v>567</v>
      </c>
      <c r="C29" s="261" t="s">
        <v>19</v>
      </c>
      <c r="D29" s="967">
        <v>3378.8</v>
      </c>
      <c r="E29" s="967">
        <v>2630.6</v>
      </c>
      <c r="F29" s="967">
        <f t="shared" si="0"/>
        <v>77.856043565762988</v>
      </c>
      <c r="G29" s="1068" t="s">
        <v>1911</v>
      </c>
      <c r="H29" s="967">
        <f t="shared" si="2"/>
        <v>2630.6</v>
      </c>
      <c r="I29" s="967">
        <f t="shared" si="3"/>
        <v>77.856043565762988</v>
      </c>
      <c r="J29" s="949"/>
    </row>
    <row r="30" spans="1:10" ht="359.25" customHeight="1" x14ac:dyDescent="0.25">
      <c r="A30" s="853"/>
      <c r="B30" s="782" t="s">
        <v>1912</v>
      </c>
      <c r="C30" s="261"/>
      <c r="D30" s="262"/>
      <c r="E30" s="262"/>
      <c r="F30" s="262"/>
      <c r="G30" s="1068" t="s">
        <v>1910</v>
      </c>
      <c r="H30" s="262"/>
      <c r="I30" s="262"/>
      <c r="J30" s="949"/>
    </row>
    <row r="31" spans="1:10" s="9" customFormat="1" ht="366" customHeight="1" x14ac:dyDescent="0.25">
      <c r="A31" s="784" t="s">
        <v>198</v>
      </c>
      <c r="B31" s="782" t="s">
        <v>568</v>
      </c>
      <c r="C31" s="261" t="s">
        <v>19</v>
      </c>
      <c r="D31" s="967">
        <v>1272</v>
      </c>
      <c r="E31" s="967">
        <v>1009</v>
      </c>
      <c r="F31" s="967">
        <f t="shared" si="0"/>
        <v>79.323899371069189</v>
      </c>
      <c r="G31" s="949" t="s">
        <v>1852</v>
      </c>
      <c r="H31" s="967">
        <f t="shared" si="2"/>
        <v>1009</v>
      </c>
      <c r="I31" s="967">
        <f t="shared" si="3"/>
        <v>79.323899371069189</v>
      </c>
      <c r="J31" s="1067" t="s">
        <v>1851</v>
      </c>
    </row>
    <row r="32" spans="1:10" ht="196.5" customHeight="1" x14ac:dyDescent="0.25">
      <c r="A32" s="784" t="s">
        <v>199</v>
      </c>
      <c r="B32" s="782" t="s">
        <v>569</v>
      </c>
      <c r="C32" s="258" t="s">
        <v>19</v>
      </c>
      <c r="D32" s="967">
        <v>30</v>
      </c>
      <c r="E32" s="967">
        <v>0</v>
      </c>
      <c r="F32" s="967">
        <f t="shared" si="0"/>
        <v>0</v>
      </c>
      <c r="G32" s="900" t="s">
        <v>1817</v>
      </c>
      <c r="H32" s="967">
        <f t="shared" si="2"/>
        <v>0</v>
      </c>
      <c r="I32" s="967">
        <f t="shared" si="3"/>
        <v>0</v>
      </c>
      <c r="J32" s="1067" t="s">
        <v>1851</v>
      </c>
    </row>
    <row r="33" spans="1:10" ht="99" customHeight="1" x14ac:dyDescent="0.25">
      <c r="A33" s="784" t="s">
        <v>200</v>
      </c>
      <c r="B33" s="259" t="s">
        <v>570</v>
      </c>
      <c r="C33" s="258" t="s">
        <v>19</v>
      </c>
      <c r="D33" s="967">
        <v>900</v>
      </c>
      <c r="E33" s="967">
        <v>892</v>
      </c>
      <c r="F33" s="967">
        <f t="shared" si="0"/>
        <v>99.111111111111114</v>
      </c>
      <c r="G33" s="900" t="s">
        <v>1818</v>
      </c>
      <c r="H33" s="967">
        <f t="shared" si="2"/>
        <v>892</v>
      </c>
      <c r="I33" s="967">
        <f t="shared" si="3"/>
        <v>99.111111111111114</v>
      </c>
      <c r="J33" s="949"/>
    </row>
    <row r="34" spans="1:10" ht="123.75" hidden="1" customHeight="1" x14ac:dyDescent="0.25">
      <c r="A34" s="784" t="s">
        <v>66</v>
      </c>
      <c r="B34" s="259" t="s">
        <v>571</v>
      </c>
      <c r="C34" s="258" t="s">
        <v>19</v>
      </c>
      <c r="D34" s="967">
        <v>0</v>
      </c>
      <c r="E34" s="967">
        <v>0</v>
      </c>
      <c r="F34" s="967">
        <v>0</v>
      </c>
      <c r="G34" s="949"/>
      <c r="H34" s="967">
        <f t="shared" si="2"/>
        <v>0</v>
      </c>
      <c r="I34" s="967">
        <v>0</v>
      </c>
      <c r="J34" s="1067" t="s">
        <v>932</v>
      </c>
    </row>
    <row r="35" spans="1:10" ht="93" customHeight="1" x14ac:dyDescent="0.25">
      <c r="A35" s="783" t="s">
        <v>12</v>
      </c>
      <c r="B35" s="1065" t="s">
        <v>1371</v>
      </c>
      <c r="C35" s="256" t="s">
        <v>19</v>
      </c>
      <c r="D35" s="263">
        <v>0</v>
      </c>
      <c r="E35" s="263">
        <v>0</v>
      </c>
      <c r="F35" s="263">
        <v>0</v>
      </c>
      <c r="G35" s="1069"/>
      <c r="H35" s="263">
        <f t="shared" si="2"/>
        <v>0</v>
      </c>
      <c r="I35" s="263">
        <f t="shared" si="2"/>
        <v>0</v>
      </c>
      <c r="J35" s="960"/>
    </row>
    <row r="36" spans="1:10" ht="117" customHeight="1" x14ac:dyDescent="0.25">
      <c r="A36" s="784" t="s">
        <v>49</v>
      </c>
      <c r="B36" s="259" t="s">
        <v>777</v>
      </c>
      <c r="C36" s="258" t="s">
        <v>19</v>
      </c>
      <c r="D36" s="264">
        <v>0</v>
      </c>
      <c r="E36" s="264">
        <v>0</v>
      </c>
      <c r="F36" s="264">
        <v>0</v>
      </c>
      <c r="G36" s="1070"/>
      <c r="H36" s="264">
        <f t="shared" si="2"/>
        <v>0</v>
      </c>
      <c r="I36" s="264">
        <f t="shared" si="2"/>
        <v>0</v>
      </c>
      <c r="J36" s="954" t="s">
        <v>1161</v>
      </c>
    </row>
    <row r="37" spans="1:10" ht="109.5" customHeight="1" x14ac:dyDescent="0.25">
      <c r="A37" s="784" t="s">
        <v>50</v>
      </c>
      <c r="B37" s="265" t="s">
        <v>778</v>
      </c>
      <c r="C37" s="266" t="s">
        <v>19</v>
      </c>
      <c r="D37" s="264">
        <v>0</v>
      </c>
      <c r="E37" s="264">
        <v>0</v>
      </c>
      <c r="F37" s="264">
        <v>0</v>
      </c>
      <c r="G37" s="1070"/>
      <c r="H37" s="264">
        <f t="shared" si="2"/>
        <v>0</v>
      </c>
      <c r="I37" s="264">
        <f t="shared" si="2"/>
        <v>0</v>
      </c>
      <c r="J37" s="954" t="s">
        <v>1161</v>
      </c>
    </row>
    <row r="38" spans="1:10" ht="18.75" x14ac:dyDescent="0.25">
      <c r="A38" s="1567"/>
      <c r="B38" s="1568" t="s">
        <v>37</v>
      </c>
      <c r="C38" s="256" t="s">
        <v>15</v>
      </c>
      <c r="D38" s="958">
        <f>D39</f>
        <v>322087.49999999994</v>
      </c>
      <c r="E38" s="958">
        <f>E39</f>
        <v>234420.6</v>
      </c>
      <c r="F38" s="958">
        <f>E38/D38*100</f>
        <v>72.781650948888128</v>
      </c>
      <c r="G38" s="1071"/>
      <c r="H38" s="958">
        <f>H39</f>
        <v>234420.6</v>
      </c>
      <c r="I38" s="958">
        <f>H38/D38*100</f>
        <v>72.781650948888128</v>
      </c>
      <c r="J38" s="952"/>
    </row>
    <row r="39" spans="1:10" ht="93.75" x14ac:dyDescent="0.25">
      <c r="A39" s="1567"/>
      <c r="B39" s="1568"/>
      <c r="C39" s="256" t="s">
        <v>19</v>
      </c>
      <c r="D39" s="958">
        <f>D10</f>
        <v>322087.49999999994</v>
      </c>
      <c r="E39" s="958">
        <f>E10</f>
        <v>234420.6</v>
      </c>
      <c r="F39" s="958">
        <f>E39/D39*100</f>
        <v>72.781650948888128</v>
      </c>
      <c r="G39" s="1071"/>
      <c r="H39" s="958">
        <f>H10</f>
        <v>234420.6</v>
      </c>
      <c r="I39" s="958">
        <f>H39/D39*100</f>
        <v>72.781650948888128</v>
      </c>
      <c r="J39" s="952"/>
    </row>
    <row r="40" spans="1:10" ht="56.25" hidden="1" x14ac:dyDescent="0.25">
      <c r="A40" s="1567"/>
      <c r="B40" s="1568"/>
      <c r="C40" s="256" t="s">
        <v>20</v>
      </c>
      <c r="D40" s="886" t="e">
        <f>#REF!</f>
        <v>#REF!</v>
      </c>
      <c r="E40" s="886" t="e">
        <f>#REF!</f>
        <v>#REF!</v>
      </c>
      <c r="F40" s="886">
        <v>0</v>
      </c>
      <c r="G40" s="1071"/>
      <c r="H40" s="886" t="e">
        <f>#REF!</f>
        <v>#REF!</v>
      </c>
      <c r="I40" s="886">
        <v>0</v>
      </c>
      <c r="J40" s="952"/>
    </row>
    <row r="41" spans="1:10" ht="28.5" customHeight="1" x14ac:dyDescent="0.25">
      <c r="A41" s="1567" t="s">
        <v>253</v>
      </c>
      <c r="B41" s="1567"/>
      <c r="C41" s="1567"/>
      <c r="D41" s="1567"/>
      <c r="E41" s="1567"/>
      <c r="F41" s="1567"/>
      <c r="G41" s="1567"/>
      <c r="H41" s="1567"/>
      <c r="I41" s="1567"/>
      <c r="J41" s="1567"/>
    </row>
    <row r="42" spans="1:10" ht="98.25" customHeight="1" x14ac:dyDescent="0.25">
      <c r="A42" s="783" t="s">
        <v>9</v>
      </c>
      <c r="B42" s="267" t="s">
        <v>572</v>
      </c>
      <c r="C42" s="256" t="s">
        <v>19</v>
      </c>
      <c r="D42" s="958">
        <f>D43</f>
        <v>191549.7</v>
      </c>
      <c r="E42" s="958">
        <f>E43</f>
        <v>141858.9</v>
      </c>
      <c r="F42" s="958">
        <f t="shared" ref="F42:F47" si="4">E42/D42*100</f>
        <v>74.058534155887472</v>
      </c>
      <c r="G42" s="952"/>
      <c r="H42" s="958">
        <f>H43</f>
        <v>141858.9</v>
      </c>
      <c r="I42" s="958">
        <f>H42/D42*100</f>
        <v>74.058534155887472</v>
      </c>
      <c r="J42" s="1021"/>
    </row>
    <row r="43" spans="1:10" ht="108" customHeight="1" x14ac:dyDescent="0.25">
      <c r="A43" s="797" t="s">
        <v>21</v>
      </c>
      <c r="B43" s="782" t="s">
        <v>573</v>
      </c>
      <c r="C43" s="258" t="s">
        <v>19</v>
      </c>
      <c r="D43" s="967">
        <f>D44+D45+D46+D47+D50</f>
        <v>191549.7</v>
      </c>
      <c r="E43" s="967">
        <f>E44+E45+E46+E47+E50</f>
        <v>141858.9</v>
      </c>
      <c r="F43" s="967">
        <f t="shared" si="4"/>
        <v>74.058534155887472</v>
      </c>
      <c r="G43" s="954" t="s">
        <v>819</v>
      </c>
      <c r="H43" s="967">
        <f>E43</f>
        <v>141858.9</v>
      </c>
      <c r="I43" s="967">
        <f>H43/D43*100</f>
        <v>74.058534155887472</v>
      </c>
      <c r="J43" s="900"/>
    </row>
    <row r="44" spans="1:10" ht="203.25" customHeight="1" x14ac:dyDescent="0.25">
      <c r="A44" s="835" t="s">
        <v>60</v>
      </c>
      <c r="B44" s="782" t="s">
        <v>574</v>
      </c>
      <c r="C44" s="261" t="s">
        <v>19</v>
      </c>
      <c r="D44" s="967">
        <v>55000</v>
      </c>
      <c r="E44" s="967">
        <v>39285.4</v>
      </c>
      <c r="F44" s="967">
        <f>E44/D44*100</f>
        <v>71.427999999999997</v>
      </c>
      <c r="G44" s="954" t="s">
        <v>1855</v>
      </c>
      <c r="H44" s="967">
        <f t="shared" ref="H44:I51" si="5">E44</f>
        <v>39285.4</v>
      </c>
      <c r="I44" s="967">
        <f t="shared" si="5"/>
        <v>71.427999999999997</v>
      </c>
      <c r="J44" s="900" t="s">
        <v>1851</v>
      </c>
    </row>
    <row r="45" spans="1:10" ht="187.5" customHeight="1" x14ac:dyDescent="0.25">
      <c r="A45" s="797" t="s">
        <v>61</v>
      </c>
      <c r="B45" s="782" t="s">
        <v>575</v>
      </c>
      <c r="C45" s="258" t="s">
        <v>19</v>
      </c>
      <c r="D45" s="967">
        <v>40252.400000000001</v>
      </c>
      <c r="E45" s="967">
        <v>30189.3</v>
      </c>
      <c r="F45" s="967">
        <f t="shared" si="4"/>
        <v>75</v>
      </c>
      <c r="G45" s="954" t="s">
        <v>1819</v>
      </c>
      <c r="H45" s="967">
        <f>E45</f>
        <v>30189.3</v>
      </c>
      <c r="I45" s="967">
        <f t="shared" si="5"/>
        <v>75</v>
      </c>
      <c r="J45" s="900" t="s">
        <v>1851</v>
      </c>
    </row>
    <row r="46" spans="1:10" s="9" customFormat="1" ht="196.5" customHeight="1" x14ac:dyDescent="0.25">
      <c r="A46" s="797" t="s">
        <v>251</v>
      </c>
      <c r="B46" s="782" t="s">
        <v>576</v>
      </c>
      <c r="C46" s="258" t="s">
        <v>19</v>
      </c>
      <c r="D46" s="967">
        <v>45228.800000000003</v>
      </c>
      <c r="E46" s="967">
        <v>34082.800000000003</v>
      </c>
      <c r="F46" s="967">
        <f t="shared" si="4"/>
        <v>75.356410074996461</v>
      </c>
      <c r="G46" s="881" t="s">
        <v>1820</v>
      </c>
      <c r="H46" s="967">
        <f>E46</f>
        <v>34082.800000000003</v>
      </c>
      <c r="I46" s="967">
        <f t="shared" si="5"/>
        <v>75.356410074996461</v>
      </c>
      <c r="J46" s="900" t="s">
        <v>1851</v>
      </c>
    </row>
    <row r="47" spans="1:10" ht="177" customHeight="1" x14ac:dyDescent="0.25">
      <c r="A47" s="797" t="s">
        <v>252</v>
      </c>
      <c r="B47" s="782" t="s">
        <v>577</v>
      </c>
      <c r="C47" s="258" t="s">
        <v>19</v>
      </c>
      <c r="D47" s="967">
        <v>51068.5</v>
      </c>
      <c r="E47" s="967">
        <v>38301.4</v>
      </c>
      <c r="F47" s="967">
        <f t="shared" si="4"/>
        <v>75.000048953856108</v>
      </c>
      <c r="G47" s="881" t="s">
        <v>1821</v>
      </c>
      <c r="H47" s="967">
        <f t="shared" si="5"/>
        <v>38301.4</v>
      </c>
      <c r="I47" s="967">
        <f t="shared" si="5"/>
        <v>75.000048953856108</v>
      </c>
      <c r="J47" s="900" t="s">
        <v>1851</v>
      </c>
    </row>
    <row r="48" spans="1:10" ht="44.25" hidden="1" customHeight="1" x14ac:dyDescent="0.25">
      <c r="A48" s="797" t="s">
        <v>11</v>
      </c>
      <c r="B48" s="268" t="s">
        <v>254</v>
      </c>
      <c r="C48" s="258" t="s">
        <v>19</v>
      </c>
      <c r="D48" s="967">
        <v>0</v>
      </c>
      <c r="E48" s="967">
        <v>0</v>
      </c>
      <c r="F48" s="967">
        <v>0</v>
      </c>
      <c r="G48" s="1071" t="s">
        <v>255</v>
      </c>
      <c r="H48" s="967">
        <f t="shared" si="5"/>
        <v>0</v>
      </c>
      <c r="I48" s="967">
        <f t="shared" si="5"/>
        <v>0</v>
      </c>
      <c r="J48" s="1021" t="s">
        <v>256</v>
      </c>
    </row>
    <row r="49" spans="1:10" ht="93.75" hidden="1" x14ac:dyDescent="0.25">
      <c r="A49" s="797" t="s">
        <v>11</v>
      </c>
      <c r="B49" s="268" t="s">
        <v>254</v>
      </c>
      <c r="C49" s="258" t="s">
        <v>19</v>
      </c>
      <c r="D49" s="967">
        <v>0</v>
      </c>
      <c r="E49" s="967">
        <v>0</v>
      </c>
      <c r="F49" s="967">
        <v>0</v>
      </c>
      <c r="G49" s="1071"/>
      <c r="H49" s="967">
        <f t="shared" si="5"/>
        <v>0</v>
      </c>
      <c r="I49" s="967">
        <f t="shared" si="5"/>
        <v>0</v>
      </c>
      <c r="J49" s="1021" t="s">
        <v>256</v>
      </c>
    </row>
    <row r="50" spans="1:10" ht="80.25" customHeight="1" x14ac:dyDescent="0.25">
      <c r="A50" s="797" t="s">
        <v>817</v>
      </c>
      <c r="B50" s="782" t="s">
        <v>820</v>
      </c>
      <c r="C50" s="258" t="s">
        <v>19</v>
      </c>
      <c r="D50" s="967">
        <v>0</v>
      </c>
      <c r="E50" s="967">
        <v>0</v>
      </c>
      <c r="F50" s="967">
        <v>0</v>
      </c>
      <c r="G50" s="954"/>
      <c r="H50" s="967">
        <f t="shared" si="5"/>
        <v>0</v>
      </c>
      <c r="I50" s="967">
        <f t="shared" si="5"/>
        <v>0</v>
      </c>
      <c r="J50" s="900" t="s">
        <v>932</v>
      </c>
    </row>
    <row r="51" spans="1:10" ht="76.5" customHeight="1" x14ac:dyDescent="0.25">
      <c r="A51" s="797" t="s">
        <v>528</v>
      </c>
      <c r="B51" s="782" t="s">
        <v>578</v>
      </c>
      <c r="C51" s="258" t="s">
        <v>19</v>
      </c>
      <c r="D51" s="967">
        <v>0</v>
      </c>
      <c r="E51" s="967">
        <v>0</v>
      </c>
      <c r="F51" s="967">
        <v>0</v>
      </c>
      <c r="G51" s="1071"/>
      <c r="H51" s="967">
        <f t="shared" si="5"/>
        <v>0</v>
      </c>
      <c r="I51" s="967">
        <v>0</v>
      </c>
      <c r="J51" s="900" t="s">
        <v>932</v>
      </c>
    </row>
    <row r="52" spans="1:10" s="9" customFormat="1" ht="24" customHeight="1" x14ac:dyDescent="0.25">
      <c r="A52" s="1569" t="s">
        <v>12</v>
      </c>
      <c r="B52" s="1361" t="s">
        <v>257</v>
      </c>
      <c r="C52" s="110" t="s">
        <v>15</v>
      </c>
      <c r="D52" s="958">
        <f>D53+D54</f>
        <v>0</v>
      </c>
      <c r="E52" s="958">
        <f>E53+E54</f>
        <v>0</v>
      </c>
      <c r="F52" s="958">
        <v>0</v>
      </c>
      <c r="G52" s="1072"/>
      <c r="H52" s="961">
        <f>H53+H54</f>
        <v>0</v>
      </c>
      <c r="I52" s="958">
        <v>0</v>
      </c>
      <c r="J52" s="1018"/>
    </row>
    <row r="53" spans="1:10" s="9" customFormat="1" ht="76.5" customHeight="1" x14ac:dyDescent="0.25">
      <c r="A53" s="1569"/>
      <c r="B53" s="1361"/>
      <c r="C53" s="153" t="s">
        <v>16</v>
      </c>
      <c r="D53" s="958">
        <f>D58</f>
        <v>0</v>
      </c>
      <c r="E53" s="958">
        <f>E58</f>
        <v>0</v>
      </c>
      <c r="F53" s="958">
        <v>0</v>
      </c>
      <c r="G53" s="1570"/>
      <c r="H53" s="961">
        <f>H58</f>
        <v>0</v>
      </c>
      <c r="I53" s="958">
        <v>0</v>
      </c>
      <c r="J53" s="1333"/>
    </row>
    <row r="54" spans="1:10" s="9" customFormat="1" ht="93" customHeight="1" x14ac:dyDescent="0.25">
      <c r="A54" s="1569"/>
      <c r="B54" s="1361"/>
      <c r="C54" s="256" t="s">
        <v>19</v>
      </c>
      <c r="D54" s="958">
        <f>D59</f>
        <v>0</v>
      </c>
      <c r="E54" s="958">
        <f>E59</f>
        <v>0</v>
      </c>
      <c r="F54" s="958">
        <v>0</v>
      </c>
      <c r="G54" s="1570"/>
      <c r="H54" s="961">
        <f>H59</f>
        <v>0</v>
      </c>
      <c r="I54" s="958">
        <v>0</v>
      </c>
      <c r="J54" s="1333"/>
    </row>
    <row r="55" spans="1:10" ht="108" hidden="1" customHeight="1" x14ac:dyDescent="0.25">
      <c r="A55" s="797" t="s">
        <v>13</v>
      </c>
      <c r="B55" s="782" t="s">
        <v>258</v>
      </c>
      <c r="C55" s="258" t="s">
        <v>19</v>
      </c>
      <c r="D55" s="967">
        <v>0</v>
      </c>
      <c r="E55" s="967">
        <v>0</v>
      </c>
      <c r="F55" s="967">
        <v>0</v>
      </c>
      <c r="G55" s="1071" t="s">
        <v>259</v>
      </c>
      <c r="H55" s="967">
        <f>E55</f>
        <v>0</v>
      </c>
      <c r="I55" s="967">
        <f>F55</f>
        <v>0</v>
      </c>
      <c r="J55" s="1021" t="s">
        <v>256</v>
      </c>
    </row>
    <row r="56" spans="1:10" ht="103.5" customHeight="1" x14ac:dyDescent="0.25">
      <c r="A56" s="797" t="s">
        <v>49</v>
      </c>
      <c r="B56" s="782" t="s">
        <v>779</v>
      </c>
      <c r="C56" s="258" t="s">
        <v>19</v>
      </c>
      <c r="D56" s="967">
        <v>0</v>
      </c>
      <c r="E56" s="967">
        <v>0</v>
      </c>
      <c r="F56" s="967">
        <v>0</v>
      </c>
      <c r="G56" s="1071"/>
      <c r="H56" s="967">
        <v>0</v>
      </c>
      <c r="I56" s="967">
        <v>0</v>
      </c>
      <c r="J56" s="900" t="s">
        <v>1161</v>
      </c>
    </row>
    <row r="57" spans="1:10" ht="24" customHeight="1" x14ac:dyDescent="0.25">
      <c r="A57" s="1583" t="s">
        <v>50</v>
      </c>
      <c r="B57" s="1576" t="s">
        <v>780</v>
      </c>
      <c r="C57" s="156" t="s">
        <v>15</v>
      </c>
      <c r="D57" s="967">
        <f>D58+D59</f>
        <v>0</v>
      </c>
      <c r="E57" s="967">
        <f>E58+E59</f>
        <v>0</v>
      </c>
      <c r="F57" s="967">
        <v>0</v>
      </c>
      <c r="G57" s="1552"/>
      <c r="H57" s="967">
        <f>H58+H59</f>
        <v>0</v>
      </c>
      <c r="I57" s="967">
        <v>0</v>
      </c>
      <c r="J57" s="1343" t="s">
        <v>1161</v>
      </c>
    </row>
    <row r="58" spans="1:10" ht="76.5" customHeight="1" x14ac:dyDescent="0.25">
      <c r="A58" s="1584"/>
      <c r="B58" s="1577"/>
      <c r="C58" s="156" t="s">
        <v>16</v>
      </c>
      <c r="D58" s="967">
        <v>0</v>
      </c>
      <c r="E58" s="967">
        <v>0</v>
      </c>
      <c r="F58" s="967">
        <v>0</v>
      </c>
      <c r="G58" s="1553"/>
      <c r="H58" s="967">
        <f>E58</f>
        <v>0</v>
      </c>
      <c r="I58" s="967">
        <f>F58</f>
        <v>0</v>
      </c>
      <c r="J58" s="1344"/>
    </row>
    <row r="59" spans="1:10" ht="95.25" customHeight="1" x14ac:dyDescent="0.25">
      <c r="A59" s="1585"/>
      <c r="B59" s="1582"/>
      <c r="C59" s="258" t="s">
        <v>19</v>
      </c>
      <c r="D59" s="967">
        <v>0</v>
      </c>
      <c r="E59" s="967">
        <v>0</v>
      </c>
      <c r="F59" s="967">
        <v>0</v>
      </c>
      <c r="G59" s="1554"/>
      <c r="H59" s="967">
        <f>E59</f>
        <v>0</v>
      </c>
      <c r="I59" s="967">
        <v>0</v>
      </c>
      <c r="J59" s="1345"/>
    </row>
    <row r="60" spans="1:10" ht="18.75" x14ac:dyDescent="0.25">
      <c r="A60" s="1321"/>
      <c r="B60" s="1324" t="s">
        <v>53</v>
      </c>
      <c r="C60" s="153" t="s">
        <v>15</v>
      </c>
      <c r="D60" s="958">
        <f>D61+D62</f>
        <v>191549.7</v>
      </c>
      <c r="E60" s="958">
        <f>E61+E62</f>
        <v>141858.9</v>
      </c>
      <c r="F60" s="958">
        <f t="shared" ref="F60:F65" si="6">E60/D60*100</f>
        <v>74.058534155887472</v>
      </c>
      <c r="G60" s="1549"/>
      <c r="H60" s="958">
        <f>H62+H61</f>
        <v>141858.9</v>
      </c>
      <c r="I60" s="958">
        <f t="shared" ref="I60:I65" si="7">H60/D60*100</f>
        <v>74.058534155887472</v>
      </c>
      <c r="J60" s="1552"/>
    </row>
    <row r="61" spans="1:10" ht="75.75" customHeight="1" x14ac:dyDescent="0.25">
      <c r="A61" s="1322"/>
      <c r="B61" s="1325"/>
      <c r="C61" s="153" t="s">
        <v>16</v>
      </c>
      <c r="D61" s="958">
        <f>D53</f>
        <v>0</v>
      </c>
      <c r="E61" s="958">
        <f>E53</f>
        <v>0</v>
      </c>
      <c r="F61" s="958">
        <v>0</v>
      </c>
      <c r="G61" s="1550"/>
      <c r="H61" s="958">
        <f>H53</f>
        <v>0</v>
      </c>
      <c r="I61" s="958">
        <v>0</v>
      </c>
      <c r="J61" s="1553"/>
    </row>
    <row r="62" spans="1:10" ht="95.25" customHeight="1" x14ac:dyDescent="0.25">
      <c r="A62" s="1323"/>
      <c r="B62" s="1326"/>
      <c r="C62" s="256" t="s">
        <v>19</v>
      </c>
      <c r="D62" s="958">
        <f>D54+D42</f>
        <v>191549.7</v>
      </c>
      <c r="E62" s="958">
        <f>E54+E42</f>
        <v>141858.9</v>
      </c>
      <c r="F62" s="958">
        <f t="shared" si="6"/>
        <v>74.058534155887472</v>
      </c>
      <c r="G62" s="1551"/>
      <c r="H62" s="958">
        <f>E62</f>
        <v>141858.9</v>
      </c>
      <c r="I62" s="958">
        <f t="shared" si="7"/>
        <v>74.058534155887472</v>
      </c>
      <c r="J62" s="1554"/>
    </row>
    <row r="63" spans="1:10" ht="21" customHeight="1" x14ac:dyDescent="0.25">
      <c r="A63" s="1555"/>
      <c r="B63" s="1558" t="s">
        <v>54</v>
      </c>
      <c r="C63" s="153" t="s">
        <v>15</v>
      </c>
      <c r="D63" s="958">
        <f>D64+D65</f>
        <v>513637.19999999995</v>
      </c>
      <c r="E63" s="958">
        <f>E64+E65</f>
        <v>376279.5</v>
      </c>
      <c r="F63" s="958">
        <f t="shared" si="6"/>
        <v>73.257836465115858</v>
      </c>
      <c r="G63" s="1561"/>
      <c r="H63" s="961">
        <f>E63</f>
        <v>376279.5</v>
      </c>
      <c r="I63" s="958">
        <f t="shared" si="7"/>
        <v>73.257836465115858</v>
      </c>
      <c r="J63" s="1564"/>
    </row>
    <row r="64" spans="1:10" ht="75.75" customHeight="1" x14ac:dyDescent="0.25">
      <c r="A64" s="1556"/>
      <c r="B64" s="1559"/>
      <c r="C64" s="153" t="s">
        <v>16</v>
      </c>
      <c r="D64" s="958">
        <f>D61</f>
        <v>0</v>
      </c>
      <c r="E64" s="958">
        <f>E61</f>
        <v>0</v>
      </c>
      <c r="F64" s="958">
        <v>0</v>
      </c>
      <c r="G64" s="1562"/>
      <c r="H64" s="958">
        <f>H61</f>
        <v>0</v>
      </c>
      <c r="I64" s="958">
        <v>0</v>
      </c>
      <c r="J64" s="1565"/>
    </row>
    <row r="65" spans="1:10" ht="93.75" x14ac:dyDescent="0.25">
      <c r="A65" s="1557"/>
      <c r="B65" s="1560"/>
      <c r="C65" s="256" t="s">
        <v>19</v>
      </c>
      <c r="D65" s="958">
        <f>D39+D62</f>
        <v>513637.19999999995</v>
      </c>
      <c r="E65" s="958">
        <f>E39+E62</f>
        <v>376279.5</v>
      </c>
      <c r="F65" s="958">
        <f t="shared" si="6"/>
        <v>73.257836465115858</v>
      </c>
      <c r="G65" s="1563"/>
      <c r="H65" s="958">
        <f>H62+H39</f>
        <v>376279.5</v>
      </c>
      <c r="I65" s="958">
        <f t="shared" si="7"/>
        <v>73.257836465115858</v>
      </c>
      <c r="J65" s="1566"/>
    </row>
    <row r="66" spans="1:10" ht="57.75" hidden="1" customHeight="1" x14ac:dyDescent="0.25">
      <c r="A66" s="457"/>
      <c r="B66" s="1066"/>
      <c r="C66" s="458" t="s">
        <v>20</v>
      </c>
      <c r="D66" s="781" t="e">
        <f>D40</f>
        <v>#REF!</v>
      </c>
      <c r="E66" s="781" t="e">
        <f>E40</f>
        <v>#REF!</v>
      </c>
      <c r="F66" s="781">
        <v>0</v>
      </c>
      <c r="G66" s="1073"/>
      <c r="H66" s="796" t="e">
        <f>E66</f>
        <v>#REF!</v>
      </c>
      <c r="I66" s="796">
        <v>0</v>
      </c>
      <c r="J66" s="952"/>
    </row>
  </sheetData>
  <mergeCells count="43">
    <mergeCell ref="B57:B59"/>
    <mergeCell ref="A57:A59"/>
    <mergeCell ref="J57:J59"/>
    <mergeCell ref="G57:G59"/>
    <mergeCell ref="A8:J8"/>
    <mergeCell ref="A18:A19"/>
    <mergeCell ref="B18:B19"/>
    <mergeCell ref="C18:C19"/>
    <mergeCell ref="D18:D19"/>
    <mergeCell ref="E18:E19"/>
    <mergeCell ref="F18:F19"/>
    <mergeCell ref="H18:H19"/>
    <mergeCell ref="I18:I19"/>
    <mergeCell ref="J18:J19"/>
    <mergeCell ref="G18:G19"/>
    <mergeCell ref="A9:A10"/>
    <mergeCell ref="A1:J1"/>
    <mergeCell ref="A2:J2"/>
    <mergeCell ref="A3:J3"/>
    <mergeCell ref="A4:J4"/>
    <mergeCell ref="A5:J5"/>
    <mergeCell ref="B9:B10"/>
    <mergeCell ref="G9:G10"/>
    <mergeCell ref="J9:J10"/>
    <mergeCell ref="A16:A17"/>
    <mergeCell ref="B16:B17"/>
    <mergeCell ref="G16:G17"/>
    <mergeCell ref="J16:J17"/>
    <mergeCell ref="A38:A40"/>
    <mergeCell ref="B38:B40"/>
    <mergeCell ref="A41:J41"/>
    <mergeCell ref="A52:A54"/>
    <mergeCell ref="B52:B54"/>
    <mergeCell ref="G53:G54"/>
    <mergeCell ref="J53:J54"/>
    <mergeCell ref="A60:A62"/>
    <mergeCell ref="B60:B62"/>
    <mergeCell ref="G60:G62"/>
    <mergeCell ref="J60:J62"/>
    <mergeCell ref="A63:A65"/>
    <mergeCell ref="B63:B65"/>
    <mergeCell ref="G63:G65"/>
    <mergeCell ref="J63:J65"/>
  </mergeCells>
  <pageMargins left="0.23622047244094491" right="0.23622047244094491" top="0.74803149606299213" bottom="0.74803149606299213" header="0.31496062992125984" footer="0.31496062992125984"/>
  <pageSetup paperSize="9" scale="66" firstPageNumber="57" fitToHeight="0" orientation="landscape" useFirstPageNumber="1" r:id="rId1"/>
  <headerFooter alignWithMargins="0">
    <oddFooter>&amp;R&amp;"Times New Roman,обычный"&amp;14&amp;P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L34"/>
  <sheetViews>
    <sheetView view="pageBreakPreview" topLeftCell="A2" zoomScale="60" zoomScaleNormal="60" zoomScalePageLayoutView="70" workbookViewId="0">
      <selection activeCell="G9" sqref="G9"/>
    </sheetView>
  </sheetViews>
  <sheetFormatPr defaultColWidth="11.42578125" defaultRowHeight="18" x14ac:dyDescent="0.25"/>
  <cols>
    <col min="1" max="1" width="8.7109375" style="58" customWidth="1"/>
    <col min="2" max="2" width="45.7109375" style="63" customWidth="1"/>
    <col min="3" max="3" width="15.7109375" style="59" customWidth="1"/>
    <col min="4" max="4" width="17.7109375" style="60" customWidth="1"/>
    <col min="5" max="5" width="17.7109375" style="61" customWidth="1"/>
    <col min="6" max="6" width="13.7109375" style="61" customWidth="1"/>
    <col min="7" max="7" width="34.7109375" style="1083" customWidth="1"/>
    <col min="8" max="8" width="17.7109375" style="61" customWidth="1"/>
    <col min="9" max="9" width="13.7109375" style="62" customWidth="1"/>
    <col min="10" max="10" width="30.7109375" style="1086" customWidth="1"/>
    <col min="11" max="11" width="44.42578125" style="63" customWidth="1"/>
    <col min="12" max="256" width="11.42578125" style="63"/>
    <col min="257" max="257" width="8.7109375" style="63" customWidth="1"/>
    <col min="258" max="258" width="45.7109375" style="63" customWidth="1"/>
    <col min="259" max="259" width="15.7109375" style="63" customWidth="1"/>
    <col min="260" max="261" width="17.7109375" style="63" customWidth="1"/>
    <col min="262" max="262" width="13.7109375" style="63" customWidth="1"/>
    <col min="263" max="263" width="34.7109375" style="63" customWidth="1"/>
    <col min="264" max="264" width="17.7109375" style="63" customWidth="1"/>
    <col min="265" max="265" width="13.7109375" style="63" customWidth="1"/>
    <col min="266" max="266" width="30.7109375" style="63" customWidth="1"/>
    <col min="267" max="267" width="44.42578125" style="63" customWidth="1"/>
    <col min="268" max="512" width="11.42578125" style="63"/>
    <col min="513" max="513" width="8.7109375" style="63" customWidth="1"/>
    <col min="514" max="514" width="45.7109375" style="63" customWidth="1"/>
    <col min="515" max="515" width="15.7109375" style="63" customWidth="1"/>
    <col min="516" max="517" width="17.7109375" style="63" customWidth="1"/>
    <col min="518" max="518" width="13.7109375" style="63" customWidth="1"/>
    <col min="519" max="519" width="34.7109375" style="63" customWidth="1"/>
    <col min="520" max="520" width="17.7109375" style="63" customWidth="1"/>
    <col min="521" max="521" width="13.7109375" style="63" customWidth="1"/>
    <col min="522" max="522" width="30.7109375" style="63" customWidth="1"/>
    <col min="523" max="523" width="44.42578125" style="63" customWidth="1"/>
    <col min="524" max="768" width="11.42578125" style="63"/>
    <col min="769" max="769" width="8.7109375" style="63" customWidth="1"/>
    <col min="770" max="770" width="45.7109375" style="63" customWidth="1"/>
    <col min="771" max="771" width="15.7109375" style="63" customWidth="1"/>
    <col min="772" max="773" width="17.7109375" style="63" customWidth="1"/>
    <col min="774" max="774" width="13.7109375" style="63" customWidth="1"/>
    <col min="775" max="775" width="34.7109375" style="63" customWidth="1"/>
    <col min="776" max="776" width="17.7109375" style="63" customWidth="1"/>
    <col min="777" max="777" width="13.7109375" style="63" customWidth="1"/>
    <col min="778" max="778" width="30.7109375" style="63" customWidth="1"/>
    <col min="779" max="779" width="44.42578125" style="63" customWidth="1"/>
    <col min="780" max="1024" width="11.42578125" style="63"/>
    <col min="1025" max="1025" width="8.7109375" style="63" customWidth="1"/>
    <col min="1026" max="1026" width="45.7109375" style="63" customWidth="1"/>
    <col min="1027" max="1027" width="15.7109375" style="63" customWidth="1"/>
    <col min="1028" max="1029" width="17.7109375" style="63" customWidth="1"/>
    <col min="1030" max="1030" width="13.7109375" style="63" customWidth="1"/>
    <col min="1031" max="1031" width="34.7109375" style="63" customWidth="1"/>
    <col min="1032" max="1032" width="17.7109375" style="63" customWidth="1"/>
    <col min="1033" max="1033" width="13.7109375" style="63" customWidth="1"/>
    <col min="1034" max="1034" width="30.7109375" style="63" customWidth="1"/>
    <col min="1035" max="1035" width="44.42578125" style="63" customWidth="1"/>
    <col min="1036" max="1280" width="11.42578125" style="63"/>
    <col min="1281" max="1281" width="8.7109375" style="63" customWidth="1"/>
    <col min="1282" max="1282" width="45.7109375" style="63" customWidth="1"/>
    <col min="1283" max="1283" width="15.7109375" style="63" customWidth="1"/>
    <col min="1284" max="1285" width="17.7109375" style="63" customWidth="1"/>
    <col min="1286" max="1286" width="13.7109375" style="63" customWidth="1"/>
    <col min="1287" max="1287" width="34.7109375" style="63" customWidth="1"/>
    <col min="1288" max="1288" width="17.7109375" style="63" customWidth="1"/>
    <col min="1289" max="1289" width="13.7109375" style="63" customWidth="1"/>
    <col min="1290" max="1290" width="30.7109375" style="63" customWidth="1"/>
    <col min="1291" max="1291" width="44.42578125" style="63" customWidth="1"/>
    <col min="1292" max="1536" width="11.42578125" style="63"/>
    <col min="1537" max="1537" width="8.7109375" style="63" customWidth="1"/>
    <col min="1538" max="1538" width="45.7109375" style="63" customWidth="1"/>
    <col min="1539" max="1539" width="15.7109375" style="63" customWidth="1"/>
    <col min="1540" max="1541" width="17.7109375" style="63" customWidth="1"/>
    <col min="1542" max="1542" width="13.7109375" style="63" customWidth="1"/>
    <col min="1543" max="1543" width="34.7109375" style="63" customWidth="1"/>
    <col min="1544" max="1544" width="17.7109375" style="63" customWidth="1"/>
    <col min="1545" max="1545" width="13.7109375" style="63" customWidth="1"/>
    <col min="1546" max="1546" width="30.7109375" style="63" customWidth="1"/>
    <col min="1547" max="1547" width="44.42578125" style="63" customWidth="1"/>
    <col min="1548" max="1792" width="11.42578125" style="63"/>
    <col min="1793" max="1793" width="8.7109375" style="63" customWidth="1"/>
    <col min="1794" max="1794" width="45.7109375" style="63" customWidth="1"/>
    <col min="1795" max="1795" width="15.7109375" style="63" customWidth="1"/>
    <col min="1796" max="1797" width="17.7109375" style="63" customWidth="1"/>
    <col min="1798" max="1798" width="13.7109375" style="63" customWidth="1"/>
    <col min="1799" max="1799" width="34.7109375" style="63" customWidth="1"/>
    <col min="1800" max="1800" width="17.7109375" style="63" customWidth="1"/>
    <col min="1801" max="1801" width="13.7109375" style="63" customWidth="1"/>
    <col min="1802" max="1802" width="30.7109375" style="63" customWidth="1"/>
    <col min="1803" max="1803" width="44.42578125" style="63" customWidth="1"/>
    <col min="1804" max="2048" width="11.42578125" style="63"/>
    <col min="2049" max="2049" width="8.7109375" style="63" customWidth="1"/>
    <col min="2050" max="2050" width="45.7109375" style="63" customWidth="1"/>
    <col min="2051" max="2051" width="15.7109375" style="63" customWidth="1"/>
    <col min="2052" max="2053" width="17.7109375" style="63" customWidth="1"/>
    <col min="2054" max="2054" width="13.7109375" style="63" customWidth="1"/>
    <col min="2055" max="2055" width="34.7109375" style="63" customWidth="1"/>
    <col min="2056" max="2056" width="17.7109375" style="63" customWidth="1"/>
    <col min="2057" max="2057" width="13.7109375" style="63" customWidth="1"/>
    <col min="2058" max="2058" width="30.7109375" style="63" customWidth="1"/>
    <col min="2059" max="2059" width="44.42578125" style="63" customWidth="1"/>
    <col min="2060" max="2304" width="11.42578125" style="63"/>
    <col min="2305" max="2305" width="8.7109375" style="63" customWidth="1"/>
    <col min="2306" max="2306" width="45.7109375" style="63" customWidth="1"/>
    <col min="2307" max="2307" width="15.7109375" style="63" customWidth="1"/>
    <col min="2308" max="2309" width="17.7109375" style="63" customWidth="1"/>
    <col min="2310" max="2310" width="13.7109375" style="63" customWidth="1"/>
    <col min="2311" max="2311" width="34.7109375" style="63" customWidth="1"/>
    <col min="2312" max="2312" width="17.7109375" style="63" customWidth="1"/>
    <col min="2313" max="2313" width="13.7109375" style="63" customWidth="1"/>
    <col min="2314" max="2314" width="30.7109375" style="63" customWidth="1"/>
    <col min="2315" max="2315" width="44.42578125" style="63" customWidth="1"/>
    <col min="2316" max="2560" width="11.42578125" style="63"/>
    <col min="2561" max="2561" width="8.7109375" style="63" customWidth="1"/>
    <col min="2562" max="2562" width="45.7109375" style="63" customWidth="1"/>
    <col min="2563" max="2563" width="15.7109375" style="63" customWidth="1"/>
    <col min="2564" max="2565" width="17.7109375" style="63" customWidth="1"/>
    <col min="2566" max="2566" width="13.7109375" style="63" customWidth="1"/>
    <col min="2567" max="2567" width="34.7109375" style="63" customWidth="1"/>
    <col min="2568" max="2568" width="17.7109375" style="63" customWidth="1"/>
    <col min="2569" max="2569" width="13.7109375" style="63" customWidth="1"/>
    <col min="2570" max="2570" width="30.7109375" style="63" customWidth="1"/>
    <col min="2571" max="2571" width="44.42578125" style="63" customWidth="1"/>
    <col min="2572" max="2816" width="11.42578125" style="63"/>
    <col min="2817" max="2817" width="8.7109375" style="63" customWidth="1"/>
    <col min="2818" max="2818" width="45.7109375" style="63" customWidth="1"/>
    <col min="2819" max="2819" width="15.7109375" style="63" customWidth="1"/>
    <col min="2820" max="2821" width="17.7109375" style="63" customWidth="1"/>
    <col min="2822" max="2822" width="13.7109375" style="63" customWidth="1"/>
    <col min="2823" max="2823" width="34.7109375" style="63" customWidth="1"/>
    <col min="2824" max="2824" width="17.7109375" style="63" customWidth="1"/>
    <col min="2825" max="2825" width="13.7109375" style="63" customWidth="1"/>
    <col min="2826" max="2826" width="30.7109375" style="63" customWidth="1"/>
    <col min="2827" max="2827" width="44.42578125" style="63" customWidth="1"/>
    <col min="2828" max="3072" width="11.42578125" style="63"/>
    <col min="3073" max="3073" width="8.7109375" style="63" customWidth="1"/>
    <col min="3074" max="3074" width="45.7109375" style="63" customWidth="1"/>
    <col min="3075" max="3075" width="15.7109375" style="63" customWidth="1"/>
    <col min="3076" max="3077" width="17.7109375" style="63" customWidth="1"/>
    <col min="3078" max="3078" width="13.7109375" style="63" customWidth="1"/>
    <col min="3079" max="3079" width="34.7109375" style="63" customWidth="1"/>
    <col min="3080" max="3080" width="17.7109375" style="63" customWidth="1"/>
    <col min="3081" max="3081" width="13.7109375" style="63" customWidth="1"/>
    <col min="3082" max="3082" width="30.7109375" style="63" customWidth="1"/>
    <col min="3083" max="3083" width="44.42578125" style="63" customWidth="1"/>
    <col min="3084" max="3328" width="11.42578125" style="63"/>
    <col min="3329" max="3329" width="8.7109375" style="63" customWidth="1"/>
    <col min="3330" max="3330" width="45.7109375" style="63" customWidth="1"/>
    <col min="3331" max="3331" width="15.7109375" style="63" customWidth="1"/>
    <col min="3332" max="3333" width="17.7109375" style="63" customWidth="1"/>
    <col min="3334" max="3334" width="13.7109375" style="63" customWidth="1"/>
    <col min="3335" max="3335" width="34.7109375" style="63" customWidth="1"/>
    <col min="3336" max="3336" width="17.7109375" style="63" customWidth="1"/>
    <col min="3337" max="3337" width="13.7109375" style="63" customWidth="1"/>
    <col min="3338" max="3338" width="30.7109375" style="63" customWidth="1"/>
    <col min="3339" max="3339" width="44.42578125" style="63" customWidth="1"/>
    <col min="3340" max="3584" width="11.42578125" style="63"/>
    <col min="3585" max="3585" width="8.7109375" style="63" customWidth="1"/>
    <col min="3586" max="3586" width="45.7109375" style="63" customWidth="1"/>
    <col min="3587" max="3587" width="15.7109375" style="63" customWidth="1"/>
    <col min="3588" max="3589" width="17.7109375" style="63" customWidth="1"/>
    <col min="3590" max="3590" width="13.7109375" style="63" customWidth="1"/>
    <col min="3591" max="3591" width="34.7109375" style="63" customWidth="1"/>
    <col min="3592" max="3592" width="17.7109375" style="63" customWidth="1"/>
    <col min="3593" max="3593" width="13.7109375" style="63" customWidth="1"/>
    <col min="3594" max="3594" width="30.7109375" style="63" customWidth="1"/>
    <col min="3595" max="3595" width="44.42578125" style="63" customWidth="1"/>
    <col min="3596" max="3840" width="11.42578125" style="63"/>
    <col min="3841" max="3841" width="8.7109375" style="63" customWidth="1"/>
    <col min="3842" max="3842" width="45.7109375" style="63" customWidth="1"/>
    <col min="3843" max="3843" width="15.7109375" style="63" customWidth="1"/>
    <col min="3844" max="3845" width="17.7109375" style="63" customWidth="1"/>
    <col min="3846" max="3846" width="13.7109375" style="63" customWidth="1"/>
    <col min="3847" max="3847" width="34.7109375" style="63" customWidth="1"/>
    <col min="3848" max="3848" width="17.7109375" style="63" customWidth="1"/>
    <col min="3849" max="3849" width="13.7109375" style="63" customWidth="1"/>
    <col min="3850" max="3850" width="30.7109375" style="63" customWidth="1"/>
    <col min="3851" max="3851" width="44.42578125" style="63" customWidth="1"/>
    <col min="3852" max="4096" width="11.42578125" style="63"/>
    <col min="4097" max="4097" width="8.7109375" style="63" customWidth="1"/>
    <col min="4098" max="4098" width="45.7109375" style="63" customWidth="1"/>
    <col min="4099" max="4099" width="15.7109375" style="63" customWidth="1"/>
    <col min="4100" max="4101" width="17.7109375" style="63" customWidth="1"/>
    <col min="4102" max="4102" width="13.7109375" style="63" customWidth="1"/>
    <col min="4103" max="4103" width="34.7109375" style="63" customWidth="1"/>
    <col min="4104" max="4104" width="17.7109375" style="63" customWidth="1"/>
    <col min="4105" max="4105" width="13.7109375" style="63" customWidth="1"/>
    <col min="4106" max="4106" width="30.7109375" style="63" customWidth="1"/>
    <col min="4107" max="4107" width="44.42578125" style="63" customWidth="1"/>
    <col min="4108" max="4352" width="11.42578125" style="63"/>
    <col min="4353" max="4353" width="8.7109375" style="63" customWidth="1"/>
    <col min="4354" max="4354" width="45.7109375" style="63" customWidth="1"/>
    <col min="4355" max="4355" width="15.7109375" style="63" customWidth="1"/>
    <col min="4356" max="4357" width="17.7109375" style="63" customWidth="1"/>
    <col min="4358" max="4358" width="13.7109375" style="63" customWidth="1"/>
    <col min="4359" max="4359" width="34.7109375" style="63" customWidth="1"/>
    <col min="4360" max="4360" width="17.7109375" style="63" customWidth="1"/>
    <col min="4361" max="4361" width="13.7109375" style="63" customWidth="1"/>
    <col min="4362" max="4362" width="30.7109375" style="63" customWidth="1"/>
    <col min="4363" max="4363" width="44.42578125" style="63" customWidth="1"/>
    <col min="4364" max="4608" width="11.42578125" style="63"/>
    <col min="4609" max="4609" width="8.7109375" style="63" customWidth="1"/>
    <col min="4610" max="4610" width="45.7109375" style="63" customWidth="1"/>
    <col min="4611" max="4611" width="15.7109375" style="63" customWidth="1"/>
    <col min="4612" max="4613" width="17.7109375" style="63" customWidth="1"/>
    <col min="4614" max="4614" width="13.7109375" style="63" customWidth="1"/>
    <col min="4615" max="4615" width="34.7109375" style="63" customWidth="1"/>
    <col min="4616" max="4616" width="17.7109375" style="63" customWidth="1"/>
    <col min="4617" max="4617" width="13.7109375" style="63" customWidth="1"/>
    <col min="4618" max="4618" width="30.7109375" style="63" customWidth="1"/>
    <col min="4619" max="4619" width="44.42578125" style="63" customWidth="1"/>
    <col min="4620" max="4864" width="11.42578125" style="63"/>
    <col min="4865" max="4865" width="8.7109375" style="63" customWidth="1"/>
    <col min="4866" max="4866" width="45.7109375" style="63" customWidth="1"/>
    <col min="4867" max="4867" width="15.7109375" style="63" customWidth="1"/>
    <col min="4868" max="4869" width="17.7109375" style="63" customWidth="1"/>
    <col min="4870" max="4870" width="13.7109375" style="63" customWidth="1"/>
    <col min="4871" max="4871" width="34.7109375" style="63" customWidth="1"/>
    <col min="4872" max="4872" width="17.7109375" style="63" customWidth="1"/>
    <col min="4873" max="4873" width="13.7109375" style="63" customWidth="1"/>
    <col min="4874" max="4874" width="30.7109375" style="63" customWidth="1"/>
    <col min="4875" max="4875" width="44.42578125" style="63" customWidth="1"/>
    <col min="4876" max="5120" width="11.42578125" style="63"/>
    <col min="5121" max="5121" width="8.7109375" style="63" customWidth="1"/>
    <col min="5122" max="5122" width="45.7109375" style="63" customWidth="1"/>
    <col min="5123" max="5123" width="15.7109375" style="63" customWidth="1"/>
    <col min="5124" max="5125" width="17.7109375" style="63" customWidth="1"/>
    <col min="5126" max="5126" width="13.7109375" style="63" customWidth="1"/>
    <col min="5127" max="5127" width="34.7109375" style="63" customWidth="1"/>
    <col min="5128" max="5128" width="17.7109375" style="63" customWidth="1"/>
    <col min="5129" max="5129" width="13.7109375" style="63" customWidth="1"/>
    <col min="5130" max="5130" width="30.7109375" style="63" customWidth="1"/>
    <col min="5131" max="5131" width="44.42578125" style="63" customWidth="1"/>
    <col min="5132" max="5376" width="11.42578125" style="63"/>
    <col min="5377" max="5377" width="8.7109375" style="63" customWidth="1"/>
    <col min="5378" max="5378" width="45.7109375" style="63" customWidth="1"/>
    <col min="5379" max="5379" width="15.7109375" style="63" customWidth="1"/>
    <col min="5380" max="5381" width="17.7109375" style="63" customWidth="1"/>
    <col min="5382" max="5382" width="13.7109375" style="63" customWidth="1"/>
    <col min="5383" max="5383" width="34.7109375" style="63" customWidth="1"/>
    <col min="5384" max="5384" width="17.7109375" style="63" customWidth="1"/>
    <col min="5385" max="5385" width="13.7109375" style="63" customWidth="1"/>
    <col min="5386" max="5386" width="30.7109375" style="63" customWidth="1"/>
    <col min="5387" max="5387" width="44.42578125" style="63" customWidth="1"/>
    <col min="5388" max="5632" width="11.42578125" style="63"/>
    <col min="5633" max="5633" width="8.7109375" style="63" customWidth="1"/>
    <col min="5634" max="5634" width="45.7109375" style="63" customWidth="1"/>
    <col min="5635" max="5635" width="15.7109375" style="63" customWidth="1"/>
    <col min="5636" max="5637" width="17.7109375" style="63" customWidth="1"/>
    <col min="5638" max="5638" width="13.7109375" style="63" customWidth="1"/>
    <col min="5639" max="5639" width="34.7109375" style="63" customWidth="1"/>
    <col min="5640" max="5640" width="17.7109375" style="63" customWidth="1"/>
    <col min="5641" max="5641" width="13.7109375" style="63" customWidth="1"/>
    <col min="5642" max="5642" width="30.7109375" style="63" customWidth="1"/>
    <col min="5643" max="5643" width="44.42578125" style="63" customWidth="1"/>
    <col min="5644" max="5888" width="11.42578125" style="63"/>
    <col min="5889" max="5889" width="8.7109375" style="63" customWidth="1"/>
    <col min="5890" max="5890" width="45.7109375" style="63" customWidth="1"/>
    <col min="5891" max="5891" width="15.7109375" style="63" customWidth="1"/>
    <col min="5892" max="5893" width="17.7109375" style="63" customWidth="1"/>
    <col min="5894" max="5894" width="13.7109375" style="63" customWidth="1"/>
    <col min="5895" max="5895" width="34.7109375" style="63" customWidth="1"/>
    <col min="5896" max="5896" width="17.7109375" style="63" customWidth="1"/>
    <col min="5897" max="5897" width="13.7109375" style="63" customWidth="1"/>
    <col min="5898" max="5898" width="30.7109375" style="63" customWidth="1"/>
    <col min="5899" max="5899" width="44.42578125" style="63" customWidth="1"/>
    <col min="5900" max="6144" width="11.42578125" style="63"/>
    <col min="6145" max="6145" width="8.7109375" style="63" customWidth="1"/>
    <col min="6146" max="6146" width="45.7109375" style="63" customWidth="1"/>
    <col min="6147" max="6147" width="15.7109375" style="63" customWidth="1"/>
    <col min="6148" max="6149" width="17.7109375" style="63" customWidth="1"/>
    <col min="6150" max="6150" width="13.7109375" style="63" customWidth="1"/>
    <col min="6151" max="6151" width="34.7109375" style="63" customWidth="1"/>
    <col min="6152" max="6152" width="17.7109375" style="63" customWidth="1"/>
    <col min="6153" max="6153" width="13.7109375" style="63" customWidth="1"/>
    <col min="6154" max="6154" width="30.7109375" style="63" customWidth="1"/>
    <col min="6155" max="6155" width="44.42578125" style="63" customWidth="1"/>
    <col min="6156" max="6400" width="11.42578125" style="63"/>
    <col min="6401" max="6401" width="8.7109375" style="63" customWidth="1"/>
    <col min="6402" max="6402" width="45.7109375" style="63" customWidth="1"/>
    <col min="6403" max="6403" width="15.7109375" style="63" customWidth="1"/>
    <col min="6404" max="6405" width="17.7109375" style="63" customWidth="1"/>
    <col min="6406" max="6406" width="13.7109375" style="63" customWidth="1"/>
    <col min="6407" max="6407" width="34.7109375" style="63" customWidth="1"/>
    <col min="6408" max="6408" width="17.7109375" style="63" customWidth="1"/>
    <col min="6409" max="6409" width="13.7109375" style="63" customWidth="1"/>
    <col min="6410" max="6410" width="30.7109375" style="63" customWidth="1"/>
    <col min="6411" max="6411" width="44.42578125" style="63" customWidth="1"/>
    <col min="6412" max="6656" width="11.42578125" style="63"/>
    <col min="6657" max="6657" width="8.7109375" style="63" customWidth="1"/>
    <col min="6658" max="6658" width="45.7109375" style="63" customWidth="1"/>
    <col min="6659" max="6659" width="15.7109375" style="63" customWidth="1"/>
    <col min="6660" max="6661" width="17.7109375" style="63" customWidth="1"/>
    <col min="6662" max="6662" width="13.7109375" style="63" customWidth="1"/>
    <col min="6663" max="6663" width="34.7109375" style="63" customWidth="1"/>
    <col min="6664" max="6664" width="17.7109375" style="63" customWidth="1"/>
    <col min="6665" max="6665" width="13.7109375" style="63" customWidth="1"/>
    <col min="6666" max="6666" width="30.7109375" style="63" customWidth="1"/>
    <col min="6667" max="6667" width="44.42578125" style="63" customWidth="1"/>
    <col min="6668" max="6912" width="11.42578125" style="63"/>
    <col min="6913" max="6913" width="8.7109375" style="63" customWidth="1"/>
    <col min="6914" max="6914" width="45.7109375" style="63" customWidth="1"/>
    <col min="6915" max="6915" width="15.7109375" style="63" customWidth="1"/>
    <col min="6916" max="6917" width="17.7109375" style="63" customWidth="1"/>
    <col min="6918" max="6918" width="13.7109375" style="63" customWidth="1"/>
    <col min="6919" max="6919" width="34.7109375" style="63" customWidth="1"/>
    <col min="6920" max="6920" width="17.7109375" style="63" customWidth="1"/>
    <col min="6921" max="6921" width="13.7109375" style="63" customWidth="1"/>
    <col min="6922" max="6922" width="30.7109375" style="63" customWidth="1"/>
    <col min="6923" max="6923" width="44.42578125" style="63" customWidth="1"/>
    <col min="6924" max="7168" width="11.42578125" style="63"/>
    <col min="7169" max="7169" width="8.7109375" style="63" customWidth="1"/>
    <col min="7170" max="7170" width="45.7109375" style="63" customWidth="1"/>
    <col min="7171" max="7171" width="15.7109375" style="63" customWidth="1"/>
    <col min="7172" max="7173" width="17.7109375" style="63" customWidth="1"/>
    <col min="7174" max="7174" width="13.7109375" style="63" customWidth="1"/>
    <col min="7175" max="7175" width="34.7109375" style="63" customWidth="1"/>
    <col min="7176" max="7176" width="17.7109375" style="63" customWidth="1"/>
    <col min="7177" max="7177" width="13.7109375" style="63" customWidth="1"/>
    <col min="7178" max="7178" width="30.7109375" style="63" customWidth="1"/>
    <col min="7179" max="7179" width="44.42578125" style="63" customWidth="1"/>
    <col min="7180" max="7424" width="11.42578125" style="63"/>
    <col min="7425" max="7425" width="8.7109375" style="63" customWidth="1"/>
    <col min="7426" max="7426" width="45.7109375" style="63" customWidth="1"/>
    <col min="7427" max="7427" width="15.7109375" style="63" customWidth="1"/>
    <col min="7428" max="7429" width="17.7109375" style="63" customWidth="1"/>
    <col min="7430" max="7430" width="13.7109375" style="63" customWidth="1"/>
    <col min="7431" max="7431" width="34.7109375" style="63" customWidth="1"/>
    <col min="7432" max="7432" width="17.7109375" style="63" customWidth="1"/>
    <col min="7433" max="7433" width="13.7109375" style="63" customWidth="1"/>
    <col min="7434" max="7434" width="30.7109375" style="63" customWidth="1"/>
    <col min="7435" max="7435" width="44.42578125" style="63" customWidth="1"/>
    <col min="7436" max="7680" width="11.42578125" style="63"/>
    <col min="7681" max="7681" width="8.7109375" style="63" customWidth="1"/>
    <col min="7682" max="7682" width="45.7109375" style="63" customWidth="1"/>
    <col min="7683" max="7683" width="15.7109375" style="63" customWidth="1"/>
    <col min="7684" max="7685" width="17.7109375" style="63" customWidth="1"/>
    <col min="7686" max="7686" width="13.7109375" style="63" customWidth="1"/>
    <col min="7687" max="7687" width="34.7109375" style="63" customWidth="1"/>
    <col min="7688" max="7688" width="17.7109375" style="63" customWidth="1"/>
    <col min="7689" max="7689" width="13.7109375" style="63" customWidth="1"/>
    <col min="7690" max="7690" width="30.7109375" style="63" customWidth="1"/>
    <col min="7691" max="7691" width="44.42578125" style="63" customWidth="1"/>
    <col min="7692" max="7936" width="11.42578125" style="63"/>
    <col min="7937" max="7937" width="8.7109375" style="63" customWidth="1"/>
    <col min="7938" max="7938" width="45.7109375" style="63" customWidth="1"/>
    <col min="7939" max="7939" width="15.7109375" style="63" customWidth="1"/>
    <col min="7940" max="7941" width="17.7109375" style="63" customWidth="1"/>
    <col min="7942" max="7942" width="13.7109375" style="63" customWidth="1"/>
    <col min="7943" max="7943" width="34.7109375" style="63" customWidth="1"/>
    <col min="7944" max="7944" width="17.7109375" style="63" customWidth="1"/>
    <col min="7945" max="7945" width="13.7109375" style="63" customWidth="1"/>
    <col min="7946" max="7946" width="30.7109375" style="63" customWidth="1"/>
    <col min="7947" max="7947" width="44.42578125" style="63" customWidth="1"/>
    <col min="7948" max="8192" width="11.42578125" style="63"/>
    <col min="8193" max="8193" width="8.7109375" style="63" customWidth="1"/>
    <col min="8194" max="8194" width="45.7109375" style="63" customWidth="1"/>
    <col min="8195" max="8195" width="15.7109375" style="63" customWidth="1"/>
    <col min="8196" max="8197" width="17.7109375" style="63" customWidth="1"/>
    <col min="8198" max="8198" width="13.7109375" style="63" customWidth="1"/>
    <col min="8199" max="8199" width="34.7109375" style="63" customWidth="1"/>
    <col min="8200" max="8200" width="17.7109375" style="63" customWidth="1"/>
    <col min="8201" max="8201" width="13.7109375" style="63" customWidth="1"/>
    <col min="8202" max="8202" width="30.7109375" style="63" customWidth="1"/>
    <col min="8203" max="8203" width="44.42578125" style="63" customWidth="1"/>
    <col min="8204" max="8448" width="11.42578125" style="63"/>
    <col min="8449" max="8449" width="8.7109375" style="63" customWidth="1"/>
    <col min="8450" max="8450" width="45.7109375" style="63" customWidth="1"/>
    <col min="8451" max="8451" width="15.7109375" style="63" customWidth="1"/>
    <col min="8452" max="8453" width="17.7109375" style="63" customWidth="1"/>
    <col min="8454" max="8454" width="13.7109375" style="63" customWidth="1"/>
    <col min="8455" max="8455" width="34.7109375" style="63" customWidth="1"/>
    <col min="8456" max="8456" width="17.7109375" style="63" customWidth="1"/>
    <col min="8457" max="8457" width="13.7109375" style="63" customWidth="1"/>
    <col min="8458" max="8458" width="30.7109375" style="63" customWidth="1"/>
    <col min="8459" max="8459" width="44.42578125" style="63" customWidth="1"/>
    <col min="8460" max="8704" width="11.42578125" style="63"/>
    <col min="8705" max="8705" width="8.7109375" style="63" customWidth="1"/>
    <col min="8706" max="8706" width="45.7109375" style="63" customWidth="1"/>
    <col min="8707" max="8707" width="15.7109375" style="63" customWidth="1"/>
    <col min="8708" max="8709" width="17.7109375" style="63" customWidth="1"/>
    <col min="8710" max="8710" width="13.7109375" style="63" customWidth="1"/>
    <col min="8711" max="8711" width="34.7109375" style="63" customWidth="1"/>
    <col min="8712" max="8712" width="17.7109375" style="63" customWidth="1"/>
    <col min="8713" max="8713" width="13.7109375" style="63" customWidth="1"/>
    <col min="8714" max="8714" width="30.7109375" style="63" customWidth="1"/>
    <col min="8715" max="8715" width="44.42578125" style="63" customWidth="1"/>
    <col min="8716" max="8960" width="11.42578125" style="63"/>
    <col min="8961" max="8961" width="8.7109375" style="63" customWidth="1"/>
    <col min="8962" max="8962" width="45.7109375" style="63" customWidth="1"/>
    <col min="8963" max="8963" width="15.7109375" style="63" customWidth="1"/>
    <col min="8964" max="8965" width="17.7109375" style="63" customWidth="1"/>
    <col min="8966" max="8966" width="13.7109375" style="63" customWidth="1"/>
    <col min="8967" max="8967" width="34.7109375" style="63" customWidth="1"/>
    <col min="8968" max="8968" width="17.7109375" style="63" customWidth="1"/>
    <col min="8969" max="8969" width="13.7109375" style="63" customWidth="1"/>
    <col min="8970" max="8970" width="30.7109375" style="63" customWidth="1"/>
    <col min="8971" max="8971" width="44.42578125" style="63" customWidth="1"/>
    <col min="8972" max="9216" width="11.42578125" style="63"/>
    <col min="9217" max="9217" width="8.7109375" style="63" customWidth="1"/>
    <col min="9218" max="9218" width="45.7109375" style="63" customWidth="1"/>
    <col min="9219" max="9219" width="15.7109375" style="63" customWidth="1"/>
    <col min="9220" max="9221" width="17.7109375" style="63" customWidth="1"/>
    <col min="9222" max="9222" width="13.7109375" style="63" customWidth="1"/>
    <col min="9223" max="9223" width="34.7109375" style="63" customWidth="1"/>
    <col min="9224" max="9224" width="17.7109375" style="63" customWidth="1"/>
    <col min="9225" max="9225" width="13.7109375" style="63" customWidth="1"/>
    <col min="9226" max="9226" width="30.7109375" style="63" customWidth="1"/>
    <col min="9227" max="9227" width="44.42578125" style="63" customWidth="1"/>
    <col min="9228" max="9472" width="11.42578125" style="63"/>
    <col min="9473" max="9473" width="8.7109375" style="63" customWidth="1"/>
    <col min="9474" max="9474" width="45.7109375" style="63" customWidth="1"/>
    <col min="9475" max="9475" width="15.7109375" style="63" customWidth="1"/>
    <col min="9476" max="9477" width="17.7109375" style="63" customWidth="1"/>
    <col min="9478" max="9478" width="13.7109375" style="63" customWidth="1"/>
    <col min="9479" max="9479" width="34.7109375" style="63" customWidth="1"/>
    <col min="9480" max="9480" width="17.7109375" style="63" customWidth="1"/>
    <col min="9481" max="9481" width="13.7109375" style="63" customWidth="1"/>
    <col min="9482" max="9482" width="30.7109375" style="63" customWidth="1"/>
    <col min="9483" max="9483" width="44.42578125" style="63" customWidth="1"/>
    <col min="9484" max="9728" width="11.42578125" style="63"/>
    <col min="9729" max="9729" width="8.7109375" style="63" customWidth="1"/>
    <col min="9730" max="9730" width="45.7109375" style="63" customWidth="1"/>
    <col min="9731" max="9731" width="15.7109375" style="63" customWidth="1"/>
    <col min="9732" max="9733" width="17.7109375" style="63" customWidth="1"/>
    <col min="9734" max="9734" width="13.7109375" style="63" customWidth="1"/>
    <col min="9735" max="9735" width="34.7109375" style="63" customWidth="1"/>
    <col min="9736" max="9736" width="17.7109375" style="63" customWidth="1"/>
    <col min="9737" max="9737" width="13.7109375" style="63" customWidth="1"/>
    <col min="9738" max="9738" width="30.7109375" style="63" customWidth="1"/>
    <col min="9739" max="9739" width="44.42578125" style="63" customWidth="1"/>
    <col min="9740" max="9984" width="11.42578125" style="63"/>
    <col min="9985" max="9985" width="8.7109375" style="63" customWidth="1"/>
    <col min="9986" max="9986" width="45.7109375" style="63" customWidth="1"/>
    <col min="9987" max="9987" width="15.7109375" style="63" customWidth="1"/>
    <col min="9988" max="9989" width="17.7109375" style="63" customWidth="1"/>
    <col min="9990" max="9990" width="13.7109375" style="63" customWidth="1"/>
    <col min="9991" max="9991" width="34.7109375" style="63" customWidth="1"/>
    <col min="9992" max="9992" width="17.7109375" style="63" customWidth="1"/>
    <col min="9993" max="9993" width="13.7109375" style="63" customWidth="1"/>
    <col min="9994" max="9994" width="30.7109375" style="63" customWidth="1"/>
    <col min="9995" max="9995" width="44.42578125" style="63" customWidth="1"/>
    <col min="9996" max="10240" width="11.42578125" style="63"/>
    <col min="10241" max="10241" width="8.7109375" style="63" customWidth="1"/>
    <col min="10242" max="10242" width="45.7109375" style="63" customWidth="1"/>
    <col min="10243" max="10243" width="15.7109375" style="63" customWidth="1"/>
    <col min="10244" max="10245" width="17.7109375" style="63" customWidth="1"/>
    <col min="10246" max="10246" width="13.7109375" style="63" customWidth="1"/>
    <col min="10247" max="10247" width="34.7109375" style="63" customWidth="1"/>
    <col min="10248" max="10248" width="17.7109375" style="63" customWidth="1"/>
    <col min="10249" max="10249" width="13.7109375" style="63" customWidth="1"/>
    <col min="10250" max="10250" width="30.7109375" style="63" customWidth="1"/>
    <col min="10251" max="10251" width="44.42578125" style="63" customWidth="1"/>
    <col min="10252" max="10496" width="11.42578125" style="63"/>
    <col min="10497" max="10497" width="8.7109375" style="63" customWidth="1"/>
    <col min="10498" max="10498" width="45.7109375" style="63" customWidth="1"/>
    <col min="10499" max="10499" width="15.7109375" style="63" customWidth="1"/>
    <col min="10500" max="10501" width="17.7109375" style="63" customWidth="1"/>
    <col min="10502" max="10502" width="13.7109375" style="63" customWidth="1"/>
    <col min="10503" max="10503" width="34.7109375" style="63" customWidth="1"/>
    <col min="10504" max="10504" width="17.7109375" style="63" customWidth="1"/>
    <col min="10505" max="10505" width="13.7109375" style="63" customWidth="1"/>
    <col min="10506" max="10506" width="30.7109375" style="63" customWidth="1"/>
    <col min="10507" max="10507" width="44.42578125" style="63" customWidth="1"/>
    <col min="10508" max="10752" width="11.42578125" style="63"/>
    <col min="10753" max="10753" width="8.7109375" style="63" customWidth="1"/>
    <col min="10754" max="10754" width="45.7109375" style="63" customWidth="1"/>
    <col min="10755" max="10755" width="15.7109375" style="63" customWidth="1"/>
    <col min="10756" max="10757" width="17.7109375" style="63" customWidth="1"/>
    <col min="10758" max="10758" width="13.7109375" style="63" customWidth="1"/>
    <col min="10759" max="10759" width="34.7109375" style="63" customWidth="1"/>
    <col min="10760" max="10760" width="17.7109375" style="63" customWidth="1"/>
    <col min="10761" max="10761" width="13.7109375" style="63" customWidth="1"/>
    <col min="10762" max="10762" width="30.7109375" style="63" customWidth="1"/>
    <col min="10763" max="10763" width="44.42578125" style="63" customWidth="1"/>
    <col min="10764" max="11008" width="11.42578125" style="63"/>
    <col min="11009" max="11009" width="8.7109375" style="63" customWidth="1"/>
    <col min="11010" max="11010" width="45.7109375" style="63" customWidth="1"/>
    <col min="11011" max="11011" width="15.7109375" style="63" customWidth="1"/>
    <col min="11012" max="11013" width="17.7109375" style="63" customWidth="1"/>
    <col min="11014" max="11014" width="13.7109375" style="63" customWidth="1"/>
    <col min="11015" max="11015" width="34.7109375" style="63" customWidth="1"/>
    <col min="11016" max="11016" width="17.7109375" style="63" customWidth="1"/>
    <col min="11017" max="11017" width="13.7109375" style="63" customWidth="1"/>
    <col min="11018" max="11018" width="30.7109375" style="63" customWidth="1"/>
    <col min="11019" max="11019" width="44.42578125" style="63" customWidth="1"/>
    <col min="11020" max="11264" width="11.42578125" style="63"/>
    <col min="11265" max="11265" width="8.7109375" style="63" customWidth="1"/>
    <col min="11266" max="11266" width="45.7109375" style="63" customWidth="1"/>
    <col min="11267" max="11267" width="15.7109375" style="63" customWidth="1"/>
    <col min="11268" max="11269" width="17.7109375" style="63" customWidth="1"/>
    <col min="11270" max="11270" width="13.7109375" style="63" customWidth="1"/>
    <col min="11271" max="11271" width="34.7109375" style="63" customWidth="1"/>
    <col min="11272" max="11272" width="17.7109375" style="63" customWidth="1"/>
    <col min="11273" max="11273" width="13.7109375" style="63" customWidth="1"/>
    <col min="11274" max="11274" width="30.7109375" style="63" customWidth="1"/>
    <col min="11275" max="11275" width="44.42578125" style="63" customWidth="1"/>
    <col min="11276" max="11520" width="11.42578125" style="63"/>
    <col min="11521" max="11521" width="8.7109375" style="63" customWidth="1"/>
    <col min="11522" max="11522" width="45.7109375" style="63" customWidth="1"/>
    <col min="11523" max="11523" width="15.7109375" style="63" customWidth="1"/>
    <col min="11524" max="11525" width="17.7109375" style="63" customWidth="1"/>
    <col min="11526" max="11526" width="13.7109375" style="63" customWidth="1"/>
    <col min="11527" max="11527" width="34.7109375" style="63" customWidth="1"/>
    <col min="11528" max="11528" width="17.7109375" style="63" customWidth="1"/>
    <col min="11529" max="11529" width="13.7109375" style="63" customWidth="1"/>
    <col min="11530" max="11530" width="30.7109375" style="63" customWidth="1"/>
    <col min="11531" max="11531" width="44.42578125" style="63" customWidth="1"/>
    <col min="11532" max="11776" width="11.42578125" style="63"/>
    <col min="11777" max="11777" width="8.7109375" style="63" customWidth="1"/>
    <col min="11778" max="11778" width="45.7109375" style="63" customWidth="1"/>
    <col min="11779" max="11779" width="15.7109375" style="63" customWidth="1"/>
    <col min="11780" max="11781" width="17.7109375" style="63" customWidth="1"/>
    <col min="11782" max="11782" width="13.7109375" style="63" customWidth="1"/>
    <col min="11783" max="11783" width="34.7109375" style="63" customWidth="1"/>
    <col min="11784" max="11784" width="17.7109375" style="63" customWidth="1"/>
    <col min="11785" max="11785" width="13.7109375" style="63" customWidth="1"/>
    <col min="11786" max="11786" width="30.7109375" style="63" customWidth="1"/>
    <col min="11787" max="11787" width="44.42578125" style="63" customWidth="1"/>
    <col min="11788" max="12032" width="11.42578125" style="63"/>
    <col min="12033" max="12033" width="8.7109375" style="63" customWidth="1"/>
    <col min="12034" max="12034" width="45.7109375" style="63" customWidth="1"/>
    <col min="12035" max="12035" width="15.7109375" style="63" customWidth="1"/>
    <col min="12036" max="12037" width="17.7109375" style="63" customWidth="1"/>
    <col min="12038" max="12038" width="13.7109375" style="63" customWidth="1"/>
    <col min="12039" max="12039" width="34.7109375" style="63" customWidth="1"/>
    <col min="12040" max="12040" width="17.7109375" style="63" customWidth="1"/>
    <col min="12041" max="12041" width="13.7109375" style="63" customWidth="1"/>
    <col min="12042" max="12042" width="30.7109375" style="63" customWidth="1"/>
    <col min="12043" max="12043" width="44.42578125" style="63" customWidth="1"/>
    <col min="12044" max="12288" width="11.42578125" style="63"/>
    <col min="12289" max="12289" width="8.7109375" style="63" customWidth="1"/>
    <col min="12290" max="12290" width="45.7109375" style="63" customWidth="1"/>
    <col min="12291" max="12291" width="15.7109375" style="63" customWidth="1"/>
    <col min="12292" max="12293" width="17.7109375" style="63" customWidth="1"/>
    <col min="12294" max="12294" width="13.7109375" style="63" customWidth="1"/>
    <col min="12295" max="12295" width="34.7109375" style="63" customWidth="1"/>
    <col min="12296" max="12296" width="17.7109375" style="63" customWidth="1"/>
    <col min="12297" max="12297" width="13.7109375" style="63" customWidth="1"/>
    <col min="12298" max="12298" width="30.7109375" style="63" customWidth="1"/>
    <col min="12299" max="12299" width="44.42578125" style="63" customWidth="1"/>
    <col min="12300" max="12544" width="11.42578125" style="63"/>
    <col min="12545" max="12545" width="8.7109375" style="63" customWidth="1"/>
    <col min="12546" max="12546" width="45.7109375" style="63" customWidth="1"/>
    <col min="12547" max="12547" width="15.7109375" style="63" customWidth="1"/>
    <col min="12548" max="12549" width="17.7109375" style="63" customWidth="1"/>
    <col min="12550" max="12550" width="13.7109375" style="63" customWidth="1"/>
    <col min="12551" max="12551" width="34.7109375" style="63" customWidth="1"/>
    <col min="12552" max="12552" width="17.7109375" style="63" customWidth="1"/>
    <col min="12553" max="12553" width="13.7109375" style="63" customWidth="1"/>
    <col min="12554" max="12554" width="30.7109375" style="63" customWidth="1"/>
    <col min="12555" max="12555" width="44.42578125" style="63" customWidth="1"/>
    <col min="12556" max="12800" width="11.42578125" style="63"/>
    <col min="12801" max="12801" width="8.7109375" style="63" customWidth="1"/>
    <col min="12802" max="12802" width="45.7109375" style="63" customWidth="1"/>
    <col min="12803" max="12803" width="15.7109375" style="63" customWidth="1"/>
    <col min="12804" max="12805" width="17.7109375" style="63" customWidth="1"/>
    <col min="12806" max="12806" width="13.7109375" style="63" customWidth="1"/>
    <col min="12807" max="12807" width="34.7109375" style="63" customWidth="1"/>
    <col min="12808" max="12808" width="17.7109375" style="63" customWidth="1"/>
    <col min="12809" max="12809" width="13.7109375" style="63" customWidth="1"/>
    <col min="12810" max="12810" width="30.7109375" style="63" customWidth="1"/>
    <col min="12811" max="12811" width="44.42578125" style="63" customWidth="1"/>
    <col min="12812" max="13056" width="11.42578125" style="63"/>
    <col min="13057" max="13057" width="8.7109375" style="63" customWidth="1"/>
    <col min="13058" max="13058" width="45.7109375" style="63" customWidth="1"/>
    <col min="13059" max="13059" width="15.7109375" style="63" customWidth="1"/>
    <col min="13060" max="13061" width="17.7109375" style="63" customWidth="1"/>
    <col min="13062" max="13062" width="13.7109375" style="63" customWidth="1"/>
    <col min="13063" max="13063" width="34.7109375" style="63" customWidth="1"/>
    <col min="13064" max="13064" width="17.7109375" style="63" customWidth="1"/>
    <col min="13065" max="13065" width="13.7109375" style="63" customWidth="1"/>
    <col min="13066" max="13066" width="30.7109375" style="63" customWidth="1"/>
    <col min="13067" max="13067" width="44.42578125" style="63" customWidth="1"/>
    <col min="13068" max="13312" width="11.42578125" style="63"/>
    <col min="13313" max="13313" width="8.7109375" style="63" customWidth="1"/>
    <col min="13314" max="13314" width="45.7109375" style="63" customWidth="1"/>
    <col min="13315" max="13315" width="15.7109375" style="63" customWidth="1"/>
    <col min="13316" max="13317" width="17.7109375" style="63" customWidth="1"/>
    <col min="13318" max="13318" width="13.7109375" style="63" customWidth="1"/>
    <col min="13319" max="13319" width="34.7109375" style="63" customWidth="1"/>
    <col min="13320" max="13320" width="17.7109375" style="63" customWidth="1"/>
    <col min="13321" max="13321" width="13.7109375" style="63" customWidth="1"/>
    <col min="13322" max="13322" width="30.7109375" style="63" customWidth="1"/>
    <col min="13323" max="13323" width="44.42578125" style="63" customWidth="1"/>
    <col min="13324" max="13568" width="11.42578125" style="63"/>
    <col min="13569" max="13569" width="8.7109375" style="63" customWidth="1"/>
    <col min="13570" max="13570" width="45.7109375" style="63" customWidth="1"/>
    <col min="13571" max="13571" width="15.7109375" style="63" customWidth="1"/>
    <col min="13572" max="13573" width="17.7109375" style="63" customWidth="1"/>
    <col min="13574" max="13574" width="13.7109375" style="63" customWidth="1"/>
    <col min="13575" max="13575" width="34.7109375" style="63" customWidth="1"/>
    <col min="13576" max="13576" width="17.7109375" style="63" customWidth="1"/>
    <col min="13577" max="13577" width="13.7109375" style="63" customWidth="1"/>
    <col min="13578" max="13578" width="30.7109375" style="63" customWidth="1"/>
    <col min="13579" max="13579" width="44.42578125" style="63" customWidth="1"/>
    <col min="13580" max="13824" width="11.42578125" style="63"/>
    <col min="13825" max="13825" width="8.7109375" style="63" customWidth="1"/>
    <col min="13826" max="13826" width="45.7109375" style="63" customWidth="1"/>
    <col min="13827" max="13827" width="15.7109375" style="63" customWidth="1"/>
    <col min="13828" max="13829" width="17.7109375" style="63" customWidth="1"/>
    <col min="13830" max="13830" width="13.7109375" style="63" customWidth="1"/>
    <col min="13831" max="13831" width="34.7109375" style="63" customWidth="1"/>
    <col min="13832" max="13832" width="17.7109375" style="63" customWidth="1"/>
    <col min="13833" max="13833" width="13.7109375" style="63" customWidth="1"/>
    <col min="13834" max="13834" width="30.7109375" style="63" customWidth="1"/>
    <col min="13835" max="13835" width="44.42578125" style="63" customWidth="1"/>
    <col min="13836" max="14080" width="11.42578125" style="63"/>
    <col min="14081" max="14081" width="8.7109375" style="63" customWidth="1"/>
    <col min="14082" max="14082" width="45.7109375" style="63" customWidth="1"/>
    <col min="14083" max="14083" width="15.7109375" style="63" customWidth="1"/>
    <col min="14084" max="14085" width="17.7109375" style="63" customWidth="1"/>
    <col min="14086" max="14086" width="13.7109375" style="63" customWidth="1"/>
    <col min="14087" max="14087" width="34.7109375" style="63" customWidth="1"/>
    <col min="14088" max="14088" width="17.7109375" style="63" customWidth="1"/>
    <col min="14089" max="14089" width="13.7109375" style="63" customWidth="1"/>
    <col min="14090" max="14090" width="30.7109375" style="63" customWidth="1"/>
    <col min="14091" max="14091" width="44.42578125" style="63" customWidth="1"/>
    <col min="14092" max="14336" width="11.42578125" style="63"/>
    <col min="14337" max="14337" width="8.7109375" style="63" customWidth="1"/>
    <col min="14338" max="14338" width="45.7109375" style="63" customWidth="1"/>
    <col min="14339" max="14339" width="15.7109375" style="63" customWidth="1"/>
    <col min="14340" max="14341" width="17.7109375" style="63" customWidth="1"/>
    <col min="14342" max="14342" width="13.7109375" style="63" customWidth="1"/>
    <col min="14343" max="14343" width="34.7109375" style="63" customWidth="1"/>
    <col min="14344" max="14344" width="17.7109375" style="63" customWidth="1"/>
    <col min="14345" max="14345" width="13.7109375" style="63" customWidth="1"/>
    <col min="14346" max="14346" width="30.7109375" style="63" customWidth="1"/>
    <col min="14347" max="14347" width="44.42578125" style="63" customWidth="1"/>
    <col min="14348" max="14592" width="11.42578125" style="63"/>
    <col min="14593" max="14593" width="8.7109375" style="63" customWidth="1"/>
    <col min="14594" max="14594" width="45.7109375" style="63" customWidth="1"/>
    <col min="14595" max="14595" width="15.7109375" style="63" customWidth="1"/>
    <col min="14596" max="14597" width="17.7109375" style="63" customWidth="1"/>
    <col min="14598" max="14598" width="13.7109375" style="63" customWidth="1"/>
    <col min="14599" max="14599" width="34.7109375" style="63" customWidth="1"/>
    <col min="14600" max="14600" width="17.7109375" style="63" customWidth="1"/>
    <col min="14601" max="14601" width="13.7109375" style="63" customWidth="1"/>
    <col min="14602" max="14602" width="30.7109375" style="63" customWidth="1"/>
    <col min="14603" max="14603" width="44.42578125" style="63" customWidth="1"/>
    <col min="14604" max="14848" width="11.42578125" style="63"/>
    <col min="14849" max="14849" width="8.7109375" style="63" customWidth="1"/>
    <col min="14850" max="14850" width="45.7109375" style="63" customWidth="1"/>
    <col min="14851" max="14851" width="15.7109375" style="63" customWidth="1"/>
    <col min="14852" max="14853" width="17.7109375" style="63" customWidth="1"/>
    <col min="14854" max="14854" width="13.7109375" style="63" customWidth="1"/>
    <col min="14855" max="14855" width="34.7109375" style="63" customWidth="1"/>
    <col min="14856" max="14856" width="17.7109375" style="63" customWidth="1"/>
    <col min="14857" max="14857" width="13.7109375" style="63" customWidth="1"/>
    <col min="14858" max="14858" width="30.7109375" style="63" customWidth="1"/>
    <col min="14859" max="14859" width="44.42578125" style="63" customWidth="1"/>
    <col min="14860" max="15104" width="11.42578125" style="63"/>
    <col min="15105" max="15105" width="8.7109375" style="63" customWidth="1"/>
    <col min="15106" max="15106" width="45.7109375" style="63" customWidth="1"/>
    <col min="15107" max="15107" width="15.7109375" style="63" customWidth="1"/>
    <col min="15108" max="15109" width="17.7109375" style="63" customWidth="1"/>
    <col min="15110" max="15110" width="13.7109375" style="63" customWidth="1"/>
    <col min="15111" max="15111" width="34.7109375" style="63" customWidth="1"/>
    <col min="15112" max="15112" width="17.7109375" style="63" customWidth="1"/>
    <col min="15113" max="15113" width="13.7109375" style="63" customWidth="1"/>
    <col min="15114" max="15114" width="30.7109375" style="63" customWidth="1"/>
    <col min="15115" max="15115" width="44.42578125" style="63" customWidth="1"/>
    <col min="15116" max="15360" width="11.42578125" style="63"/>
    <col min="15361" max="15361" width="8.7109375" style="63" customWidth="1"/>
    <col min="15362" max="15362" width="45.7109375" style="63" customWidth="1"/>
    <col min="15363" max="15363" width="15.7109375" style="63" customWidth="1"/>
    <col min="15364" max="15365" width="17.7109375" style="63" customWidth="1"/>
    <col min="15366" max="15366" width="13.7109375" style="63" customWidth="1"/>
    <col min="15367" max="15367" width="34.7109375" style="63" customWidth="1"/>
    <col min="15368" max="15368" width="17.7109375" style="63" customWidth="1"/>
    <col min="15369" max="15369" width="13.7109375" style="63" customWidth="1"/>
    <col min="15370" max="15370" width="30.7109375" style="63" customWidth="1"/>
    <col min="15371" max="15371" width="44.42578125" style="63" customWidth="1"/>
    <col min="15372" max="15616" width="11.42578125" style="63"/>
    <col min="15617" max="15617" width="8.7109375" style="63" customWidth="1"/>
    <col min="15618" max="15618" width="45.7109375" style="63" customWidth="1"/>
    <col min="15619" max="15619" width="15.7109375" style="63" customWidth="1"/>
    <col min="15620" max="15621" width="17.7109375" style="63" customWidth="1"/>
    <col min="15622" max="15622" width="13.7109375" style="63" customWidth="1"/>
    <col min="15623" max="15623" width="34.7109375" style="63" customWidth="1"/>
    <col min="15624" max="15624" width="17.7109375" style="63" customWidth="1"/>
    <col min="15625" max="15625" width="13.7109375" style="63" customWidth="1"/>
    <col min="15626" max="15626" width="30.7109375" style="63" customWidth="1"/>
    <col min="15627" max="15627" width="44.42578125" style="63" customWidth="1"/>
    <col min="15628" max="15872" width="11.42578125" style="63"/>
    <col min="15873" max="15873" width="8.7109375" style="63" customWidth="1"/>
    <col min="15874" max="15874" width="45.7109375" style="63" customWidth="1"/>
    <col min="15875" max="15875" width="15.7109375" style="63" customWidth="1"/>
    <col min="15876" max="15877" width="17.7109375" style="63" customWidth="1"/>
    <col min="15878" max="15878" width="13.7109375" style="63" customWidth="1"/>
    <col min="15879" max="15879" width="34.7109375" style="63" customWidth="1"/>
    <col min="15880" max="15880" width="17.7109375" style="63" customWidth="1"/>
    <col min="15881" max="15881" width="13.7109375" style="63" customWidth="1"/>
    <col min="15882" max="15882" width="30.7109375" style="63" customWidth="1"/>
    <col min="15883" max="15883" width="44.42578125" style="63" customWidth="1"/>
    <col min="15884" max="16128" width="11.42578125" style="63"/>
    <col min="16129" max="16129" width="8.7109375" style="63" customWidth="1"/>
    <col min="16130" max="16130" width="45.7109375" style="63" customWidth="1"/>
    <col min="16131" max="16131" width="15.7109375" style="63" customWidth="1"/>
    <col min="16132" max="16133" width="17.7109375" style="63" customWidth="1"/>
    <col min="16134" max="16134" width="13.7109375" style="63" customWidth="1"/>
    <col min="16135" max="16135" width="34.7109375" style="63" customWidth="1"/>
    <col min="16136" max="16136" width="17.7109375" style="63" customWidth="1"/>
    <col min="16137" max="16137" width="13.7109375" style="63" customWidth="1"/>
    <col min="16138" max="16138" width="30.7109375" style="63" customWidth="1"/>
    <col min="16139" max="16139" width="44.42578125" style="63" customWidth="1"/>
    <col min="16140" max="16384" width="11.42578125" style="63"/>
  </cols>
  <sheetData>
    <row r="1" spans="1:12" s="53" customFormat="1" ht="18.75" customHeight="1" x14ac:dyDescent="0.25">
      <c r="A1" s="1605" t="s">
        <v>879</v>
      </c>
      <c r="B1" s="1605"/>
      <c r="C1" s="1605"/>
      <c r="D1" s="1605"/>
      <c r="E1" s="1605"/>
      <c r="F1" s="1605"/>
      <c r="G1" s="1605"/>
      <c r="H1" s="1605"/>
      <c r="I1" s="1605"/>
      <c r="J1" s="1605"/>
    </row>
    <row r="2" spans="1:12" s="53" customFormat="1" ht="42" customHeight="1" x14ac:dyDescent="0.25">
      <c r="A2" s="1606" t="s">
        <v>593</v>
      </c>
      <c r="B2" s="1606"/>
      <c r="C2" s="1606"/>
      <c r="D2" s="1606"/>
      <c r="E2" s="1606"/>
      <c r="F2" s="1606"/>
      <c r="G2" s="1606"/>
      <c r="H2" s="1606"/>
      <c r="I2" s="1606"/>
      <c r="J2" s="1606"/>
    </row>
    <row r="3" spans="1:12" s="54" customFormat="1" ht="21.75" customHeight="1" x14ac:dyDescent="0.25">
      <c r="A3" s="1607" t="s">
        <v>1535</v>
      </c>
      <c r="B3" s="1607"/>
      <c r="C3" s="1607"/>
      <c r="D3" s="1607"/>
      <c r="E3" s="1607"/>
      <c r="F3" s="1607"/>
      <c r="G3" s="1607"/>
      <c r="H3" s="1607"/>
      <c r="I3" s="1607"/>
      <c r="J3" s="1607"/>
    </row>
    <row r="4" spans="1:12" s="84" customFormat="1" ht="15" customHeight="1" x14ac:dyDescent="0.25">
      <c r="A4" s="790"/>
      <c r="B4" s="1079"/>
      <c r="C4" s="790"/>
      <c r="D4" s="790"/>
      <c r="E4" s="790"/>
      <c r="F4" s="790"/>
      <c r="G4" s="1080"/>
      <c r="H4" s="790"/>
      <c r="I4" s="790"/>
      <c r="J4" s="1080"/>
    </row>
    <row r="5" spans="1:12" s="55" customFormat="1" ht="129.75" customHeight="1" x14ac:dyDescent="0.25">
      <c r="A5" s="1020" t="s">
        <v>1</v>
      </c>
      <c r="B5" s="149" t="s">
        <v>2</v>
      </c>
      <c r="C5" s="149" t="s">
        <v>3</v>
      </c>
      <c r="D5" s="150" t="s">
        <v>892</v>
      </c>
      <c r="E5" s="151" t="s">
        <v>1587</v>
      </c>
      <c r="F5" s="151" t="s">
        <v>4</v>
      </c>
      <c r="G5" s="149" t="s">
        <v>5</v>
      </c>
      <c r="H5" s="149" t="s">
        <v>1588</v>
      </c>
      <c r="I5" s="149" t="s">
        <v>6</v>
      </c>
      <c r="J5" s="149" t="s">
        <v>7</v>
      </c>
    </row>
    <row r="6" spans="1:12" s="56" customFormat="1" ht="18.75" x14ac:dyDescent="0.25">
      <c r="A6" s="986">
        <v>1</v>
      </c>
      <c r="B6" s="271">
        <v>2</v>
      </c>
      <c r="C6" s="271">
        <v>3</v>
      </c>
      <c r="D6" s="271">
        <v>4</v>
      </c>
      <c r="E6" s="271">
        <v>5</v>
      </c>
      <c r="F6" s="271">
        <v>6</v>
      </c>
      <c r="G6" s="271">
        <v>7</v>
      </c>
      <c r="H6" s="271">
        <v>8</v>
      </c>
      <c r="I6" s="271">
        <v>9</v>
      </c>
      <c r="J6" s="253">
        <v>10</v>
      </c>
    </row>
    <row r="7" spans="1:12" s="57" customFormat="1" ht="24.75" customHeight="1" x14ac:dyDescent="0.25">
      <c r="A7" s="1608" t="s">
        <v>504</v>
      </c>
      <c r="B7" s="1608"/>
      <c r="C7" s="1608"/>
      <c r="D7" s="1608"/>
      <c r="E7" s="1608"/>
      <c r="F7" s="1608"/>
      <c r="G7" s="1608"/>
      <c r="H7" s="1608"/>
      <c r="I7" s="1608"/>
      <c r="J7" s="1608"/>
    </row>
    <row r="8" spans="1:12" s="57" customFormat="1" ht="137.25" customHeight="1" x14ac:dyDescent="0.25">
      <c r="A8" s="791" t="s">
        <v>9</v>
      </c>
      <c r="B8" s="245" t="s">
        <v>940</v>
      </c>
      <c r="C8" s="245" t="s">
        <v>19</v>
      </c>
      <c r="D8" s="275">
        <f>D9+D10</f>
        <v>0</v>
      </c>
      <c r="E8" s="275">
        <f>E9+E10</f>
        <v>0</v>
      </c>
      <c r="F8" s="275">
        <v>0</v>
      </c>
      <c r="G8" s="937"/>
      <c r="H8" s="275">
        <f>H9+H10</f>
        <v>0</v>
      </c>
      <c r="I8" s="275">
        <f>F8</f>
        <v>0</v>
      </c>
      <c r="J8" s="990"/>
    </row>
    <row r="9" spans="1:12" s="57" customFormat="1" ht="124.5" customHeight="1" x14ac:dyDescent="0.25">
      <c r="A9" s="279" t="s">
        <v>21</v>
      </c>
      <c r="B9" s="272" t="s">
        <v>941</v>
      </c>
      <c r="C9" s="272" t="s">
        <v>19</v>
      </c>
      <c r="D9" s="276">
        <v>0</v>
      </c>
      <c r="E9" s="276">
        <v>0</v>
      </c>
      <c r="F9" s="276">
        <v>0</v>
      </c>
      <c r="G9" s="1081" t="s">
        <v>1447</v>
      </c>
      <c r="H9" s="276">
        <f>E9</f>
        <v>0</v>
      </c>
      <c r="I9" s="276">
        <v>0</v>
      </c>
      <c r="J9" s="1081"/>
      <c r="L9" s="85"/>
    </row>
    <row r="10" spans="1:12" s="57" customFormat="1" ht="117.75" customHeight="1" x14ac:dyDescent="0.25">
      <c r="A10" s="279" t="s">
        <v>29</v>
      </c>
      <c r="B10" s="272" t="s">
        <v>942</v>
      </c>
      <c r="C10" s="272" t="s">
        <v>19</v>
      </c>
      <c r="D10" s="276">
        <v>0</v>
      </c>
      <c r="E10" s="276">
        <v>0</v>
      </c>
      <c r="F10" s="276">
        <v>0</v>
      </c>
      <c r="G10" s="1081"/>
      <c r="H10" s="276">
        <v>0</v>
      </c>
      <c r="I10" s="276">
        <v>0</v>
      </c>
      <c r="J10" s="1081"/>
      <c r="K10" s="86"/>
    </row>
    <row r="11" spans="1:12" s="57" customFormat="1" ht="113.25" customHeight="1" x14ac:dyDescent="0.3">
      <c r="A11" s="273"/>
      <c r="B11" s="274" t="s">
        <v>37</v>
      </c>
      <c r="C11" s="245" t="s">
        <v>19</v>
      </c>
      <c r="D11" s="278">
        <f>D8</f>
        <v>0</v>
      </c>
      <c r="E11" s="278">
        <f>E8</f>
        <v>0</v>
      </c>
      <c r="F11" s="275">
        <v>0</v>
      </c>
      <c r="G11" s="938"/>
      <c r="H11" s="278">
        <f>H8</f>
        <v>0</v>
      </c>
      <c r="I11" s="278">
        <f>I8</f>
        <v>0</v>
      </c>
      <c r="J11" s="938"/>
    </row>
    <row r="12" spans="1:12" s="57" customFormat="1" ht="27.75" customHeight="1" x14ac:dyDescent="0.25">
      <c r="A12" s="1608" t="s">
        <v>287</v>
      </c>
      <c r="B12" s="1608" t="s">
        <v>288</v>
      </c>
      <c r="C12" s="1608" t="s">
        <v>19</v>
      </c>
      <c r="D12" s="1608">
        <v>225</v>
      </c>
      <c r="E12" s="1608">
        <v>225</v>
      </c>
      <c r="F12" s="1608">
        <f>E12/D12*100</f>
        <v>100</v>
      </c>
      <c r="G12" s="1608" t="s">
        <v>289</v>
      </c>
      <c r="H12" s="1608">
        <v>225</v>
      </c>
      <c r="I12" s="1608">
        <f>H12*100/D12</f>
        <v>100</v>
      </c>
      <c r="J12" s="1608"/>
    </row>
    <row r="13" spans="1:12" s="57" customFormat="1" ht="163.5" customHeight="1" x14ac:dyDescent="0.25">
      <c r="A13" s="785" t="s">
        <v>9</v>
      </c>
      <c r="B13" s="939" t="s">
        <v>594</v>
      </c>
      <c r="C13" s="787" t="s">
        <v>19</v>
      </c>
      <c r="D13" s="275">
        <f>D14</f>
        <v>3646</v>
      </c>
      <c r="E13" s="275">
        <f>E14</f>
        <v>752</v>
      </c>
      <c r="F13" s="275">
        <f>E13*100/D13</f>
        <v>20.625342841470104</v>
      </c>
      <c r="G13" s="937"/>
      <c r="H13" s="275">
        <f>H14</f>
        <v>752</v>
      </c>
      <c r="I13" s="275">
        <f>H13*100/D13</f>
        <v>20.625342841470104</v>
      </c>
      <c r="J13" s="937"/>
    </row>
    <row r="14" spans="1:12" s="57" customFormat="1" ht="139.5" customHeight="1" x14ac:dyDescent="0.25">
      <c r="A14" s="788" t="s">
        <v>21</v>
      </c>
      <c r="B14" s="940" t="s">
        <v>595</v>
      </c>
      <c r="C14" s="789" t="s">
        <v>19</v>
      </c>
      <c r="D14" s="276">
        <v>3646</v>
      </c>
      <c r="E14" s="276">
        <v>752</v>
      </c>
      <c r="F14" s="276">
        <f>E14/D14*100</f>
        <v>20.625342841470104</v>
      </c>
      <c r="G14" s="1082" t="s">
        <v>1822</v>
      </c>
      <c r="H14" s="445">
        <v>752</v>
      </c>
      <c r="I14" s="445">
        <f>H14*100/D14</f>
        <v>20.625342841470104</v>
      </c>
      <c r="J14" s="1082" t="s">
        <v>1823</v>
      </c>
    </row>
    <row r="15" spans="1:12" s="57" customFormat="1" ht="100.5" customHeight="1" x14ac:dyDescent="0.3">
      <c r="A15" s="273"/>
      <c r="B15" s="277" t="s">
        <v>47</v>
      </c>
      <c r="C15" s="787" t="s">
        <v>19</v>
      </c>
      <c r="D15" s="278">
        <f>D13</f>
        <v>3646</v>
      </c>
      <c r="E15" s="278">
        <f>E13</f>
        <v>752</v>
      </c>
      <c r="F15" s="278">
        <f>F13</f>
        <v>20.625342841470104</v>
      </c>
      <c r="G15" s="938"/>
      <c r="H15" s="278">
        <f>H13</f>
        <v>752</v>
      </c>
      <c r="I15" s="278">
        <f>I13</f>
        <v>20.625342841470104</v>
      </c>
      <c r="J15" s="1084"/>
    </row>
    <row r="16" spans="1:12" s="57" customFormat="1" ht="25.5" customHeight="1" x14ac:dyDescent="0.25">
      <c r="A16" s="1593" t="s">
        <v>596</v>
      </c>
      <c r="B16" s="1593"/>
      <c r="C16" s="1593"/>
      <c r="D16" s="1593"/>
      <c r="E16" s="1593"/>
      <c r="F16" s="1593"/>
      <c r="G16" s="1593"/>
      <c r="H16" s="1593"/>
      <c r="I16" s="1593"/>
      <c r="J16" s="1593"/>
    </row>
    <row r="17" spans="1:11" s="57" customFormat="1" ht="24.75" customHeight="1" x14ac:dyDescent="0.25">
      <c r="A17" s="1593" t="s">
        <v>9</v>
      </c>
      <c r="B17" s="1596" t="s">
        <v>597</v>
      </c>
      <c r="C17" s="787" t="s">
        <v>15</v>
      </c>
      <c r="D17" s="275">
        <f>D18+D19</f>
        <v>5451.7</v>
      </c>
      <c r="E17" s="275">
        <f>E18+E19</f>
        <v>3351.3</v>
      </c>
      <c r="F17" s="275">
        <f>E17*100/D17</f>
        <v>61.472568189738979</v>
      </c>
      <c r="G17" s="1600"/>
      <c r="H17" s="275">
        <f>H18+H19</f>
        <v>3351.3</v>
      </c>
      <c r="I17" s="275">
        <f>H17*100/D17</f>
        <v>61.472568189738979</v>
      </c>
      <c r="J17" s="1600"/>
    </row>
    <row r="18" spans="1:11" s="57" customFormat="1" ht="87.75" customHeight="1" x14ac:dyDescent="0.25">
      <c r="A18" s="1593" t="s">
        <v>220</v>
      </c>
      <c r="B18" s="1596"/>
      <c r="C18" s="787" t="s">
        <v>16</v>
      </c>
      <c r="D18" s="275">
        <f>D21</f>
        <v>5376.7</v>
      </c>
      <c r="E18" s="275">
        <f>E21</f>
        <v>3351.3</v>
      </c>
      <c r="F18" s="275">
        <f>E18*100/D18</f>
        <v>62.330053750441721</v>
      </c>
      <c r="G18" s="1600"/>
      <c r="H18" s="275">
        <f>H21</f>
        <v>3351.3</v>
      </c>
      <c r="I18" s="275">
        <f>H18*100/D18</f>
        <v>62.330053750441721</v>
      </c>
      <c r="J18" s="1600"/>
    </row>
    <row r="19" spans="1:11" s="57" customFormat="1" ht="106.5" customHeight="1" x14ac:dyDescent="0.25">
      <c r="A19" s="1593" t="s">
        <v>14</v>
      </c>
      <c r="B19" s="1596"/>
      <c r="C19" s="787" t="s">
        <v>19</v>
      </c>
      <c r="D19" s="275">
        <f>D22</f>
        <v>75</v>
      </c>
      <c r="E19" s="275">
        <f>E22</f>
        <v>0</v>
      </c>
      <c r="F19" s="275">
        <f>E19*100/D19</f>
        <v>0</v>
      </c>
      <c r="G19" s="1600"/>
      <c r="H19" s="275">
        <f>H22</f>
        <v>0</v>
      </c>
      <c r="I19" s="275">
        <f>H19*100/D19</f>
        <v>0</v>
      </c>
      <c r="J19" s="1600"/>
    </row>
    <row r="20" spans="1:11" s="57" customFormat="1" ht="32.25" customHeight="1" x14ac:dyDescent="0.25">
      <c r="A20" s="1594" t="s">
        <v>21</v>
      </c>
      <c r="B20" s="1602" t="s">
        <v>598</v>
      </c>
      <c r="C20" s="789" t="s">
        <v>15</v>
      </c>
      <c r="D20" s="276">
        <f>D21+D22</f>
        <v>5451.7</v>
      </c>
      <c r="E20" s="276">
        <f>E21+E22</f>
        <v>3351.3</v>
      </c>
      <c r="F20" s="276">
        <f>E20*100/D20</f>
        <v>61.472568189738979</v>
      </c>
      <c r="G20" s="1603" t="s">
        <v>599</v>
      </c>
      <c r="H20" s="276">
        <f>H21+H22</f>
        <v>3351.3</v>
      </c>
      <c r="I20" s="276">
        <f>H20*100/D20</f>
        <v>61.472568189738979</v>
      </c>
      <c r="J20" s="1604"/>
    </row>
    <row r="21" spans="1:11" s="57" customFormat="1" ht="76.5" customHeight="1" x14ac:dyDescent="0.25">
      <c r="A21" s="1601"/>
      <c r="B21" s="1602"/>
      <c r="C21" s="789" t="s">
        <v>16</v>
      </c>
      <c r="D21" s="276">
        <f>D23</f>
        <v>5376.7</v>
      </c>
      <c r="E21" s="276">
        <f>E23</f>
        <v>3351.3</v>
      </c>
      <c r="F21" s="276">
        <f>E21/D21*100</f>
        <v>62.330053750441728</v>
      </c>
      <c r="G21" s="1603"/>
      <c r="H21" s="276">
        <f>H23</f>
        <v>3351.3</v>
      </c>
      <c r="I21" s="276">
        <f>I23</f>
        <v>62.330053750441721</v>
      </c>
      <c r="J21" s="1604"/>
    </row>
    <row r="22" spans="1:11" s="57" customFormat="1" ht="95.25" customHeight="1" x14ac:dyDescent="0.25">
      <c r="A22" s="1601"/>
      <c r="B22" s="1602"/>
      <c r="C22" s="789" t="s">
        <v>19</v>
      </c>
      <c r="D22" s="276">
        <f>D24</f>
        <v>75</v>
      </c>
      <c r="E22" s="276">
        <f>E24</f>
        <v>0</v>
      </c>
      <c r="F22" s="276">
        <f>E22*100/D22</f>
        <v>0</v>
      </c>
      <c r="G22" s="1603"/>
      <c r="H22" s="276">
        <f>H24</f>
        <v>0</v>
      </c>
      <c r="I22" s="276">
        <f>I24</f>
        <v>0</v>
      </c>
      <c r="J22" s="1604"/>
    </row>
    <row r="23" spans="1:11" s="57" customFormat="1" ht="276" customHeight="1" x14ac:dyDescent="0.25">
      <c r="A23" s="786" t="s">
        <v>192</v>
      </c>
      <c r="B23" s="940" t="s">
        <v>290</v>
      </c>
      <c r="C23" s="789" t="s">
        <v>16</v>
      </c>
      <c r="D23" s="276">
        <v>5376.7</v>
      </c>
      <c r="E23" s="276">
        <v>3351.3</v>
      </c>
      <c r="F23" s="276">
        <f>E23*100/D23</f>
        <v>62.330053750441721</v>
      </c>
      <c r="G23" s="1082" t="s">
        <v>1824</v>
      </c>
      <c r="H23" s="276">
        <f>E23</f>
        <v>3351.3</v>
      </c>
      <c r="I23" s="276">
        <f>H23*100/D23</f>
        <v>62.330053750441721</v>
      </c>
      <c r="J23" s="1082" t="s">
        <v>1699</v>
      </c>
      <c r="K23" s="86"/>
    </row>
    <row r="24" spans="1:11" s="57" customFormat="1" ht="174.75" customHeight="1" x14ac:dyDescent="0.25">
      <c r="A24" s="786" t="s">
        <v>193</v>
      </c>
      <c r="B24" s="940" t="s">
        <v>291</v>
      </c>
      <c r="C24" s="789" t="s">
        <v>19</v>
      </c>
      <c r="D24" s="276">
        <v>75</v>
      </c>
      <c r="E24" s="276">
        <v>0</v>
      </c>
      <c r="F24" s="276">
        <f>E24*100/D24</f>
        <v>0</v>
      </c>
      <c r="G24" s="1081" t="s">
        <v>1825</v>
      </c>
      <c r="H24" s="276">
        <v>0</v>
      </c>
      <c r="I24" s="276">
        <f>H24*100/D24</f>
        <v>0</v>
      </c>
      <c r="J24" s="1081" t="s">
        <v>943</v>
      </c>
    </row>
    <row r="25" spans="1:11" s="57" customFormat="1" ht="28.5" customHeight="1" x14ac:dyDescent="0.25">
      <c r="A25" s="1595"/>
      <c r="B25" s="1599" t="s">
        <v>57</v>
      </c>
      <c r="C25" s="787" t="s">
        <v>15</v>
      </c>
      <c r="D25" s="275">
        <f>D17</f>
        <v>5451.7</v>
      </c>
      <c r="E25" s="275">
        <f>E17</f>
        <v>3351.3</v>
      </c>
      <c r="F25" s="275">
        <f>F17</f>
        <v>61.472568189738979</v>
      </c>
      <c r="G25" s="1600"/>
      <c r="H25" s="275">
        <f>H26+H27</f>
        <v>3351.3</v>
      </c>
      <c r="I25" s="275">
        <f>H25*100/D25</f>
        <v>61.472568189738979</v>
      </c>
      <c r="J25" s="1598"/>
    </row>
    <row r="26" spans="1:11" s="57" customFormat="1" ht="90" customHeight="1" x14ac:dyDescent="0.25">
      <c r="A26" s="1595"/>
      <c r="B26" s="1599"/>
      <c r="C26" s="787" t="s">
        <v>16</v>
      </c>
      <c r="D26" s="275">
        <f>D18</f>
        <v>5376.7</v>
      </c>
      <c r="E26" s="275">
        <f>E18</f>
        <v>3351.3</v>
      </c>
      <c r="F26" s="275">
        <f>E26*100/D26</f>
        <v>62.330053750441721</v>
      </c>
      <c r="G26" s="1600"/>
      <c r="H26" s="275">
        <f>H18</f>
        <v>3351.3</v>
      </c>
      <c r="I26" s="275">
        <f>H26*100/D26</f>
        <v>62.330053750441721</v>
      </c>
      <c r="J26" s="1598"/>
    </row>
    <row r="27" spans="1:11" s="57" customFormat="1" ht="93.75" x14ac:dyDescent="0.25">
      <c r="A27" s="1595"/>
      <c r="B27" s="1599"/>
      <c r="C27" s="787" t="s">
        <v>19</v>
      </c>
      <c r="D27" s="275">
        <f>D19</f>
        <v>75</v>
      </c>
      <c r="E27" s="275">
        <f>E19</f>
        <v>0</v>
      </c>
      <c r="F27" s="275">
        <f>E27*100/D27</f>
        <v>0</v>
      </c>
      <c r="G27" s="1600"/>
      <c r="H27" s="275">
        <f>H19</f>
        <v>0</v>
      </c>
      <c r="I27" s="275">
        <f>H27*100/D27</f>
        <v>0</v>
      </c>
      <c r="J27" s="1598"/>
    </row>
    <row r="28" spans="1:11" s="57" customFormat="1" ht="21" customHeight="1" x14ac:dyDescent="0.25">
      <c r="A28" s="1593" t="s">
        <v>292</v>
      </c>
      <c r="B28" s="1594"/>
      <c r="C28" s="1594"/>
      <c r="D28" s="1594"/>
      <c r="E28" s="1594"/>
      <c r="F28" s="1594"/>
      <c r="G28" s="1594"/>
      <c r="H28" s="1594"/>
      <c r="I28" s="1594"/>
      <c r="J28" s="1594"/>
    </row>
    <row r="29" spans="1:11" s="57" customFormat="1" ht="96.75" customHeight="1" x14ac:dyDescent="0.25">
      <c r="A29" s="785" t="s">
        <v>9</v>
      </c>
      <c r="B29" s="939" t="s">
        <v>1164</v>
      </c>
      <c r="C29" s="787" t="s">
        <v>19</v>
      </c>
      <c r="D29" s="275">
        <f>D30</f>
        <v>0</v>
      </c>
      <c r="E29" s="275">
        <f>E30</f>
        <v>0</v>
      </c>
      <c r="F29" s="275">
        <f>F30</f>
        <v>0</v>
      </c>
      <c r="G29" s="937"/>
      <c r="H29" s="275">
        <f>E29</f>
        <v>0</v>
      </c>
      <c r="I29" s="275">
        <f>I30</f>
        <v>0</v>
      </c>
      <c r="J29" s="1085"/>
    </row>
    <row r="30" spans="1:11" s="57" customFormat="1" ht="105" customHeight="1" x14ac:dyDescent="0.25">
      <c r="A30" s="786" t="s">
        <v>21</v>
      </c>
      <c r="B30" s="940" t="s">
        <v>600</v>
      </c>
      <c r="C30" s="789" t="s">
        <v>19</v>
      </c>
      <c r="D30" s="276">
        <v>0</v>
      </c>
      <c r="E30" s="276">
        <v>0</v>
      </c>
      <c r="F30" s="276">
        <f>F31</f>
        <v>0</v>
      </c>
      <c r="G30" s="1081"/>
      <c r="H30" s="276">
        <f>H31</f>
        <v>0</v>
      </c>
      <c r="I30" s="276">
        <f>I31</f>
        <v>0</v>
      </c>
      <c r="J30" s="1081" t="s">
        <v>932</v>
      </c>
    </row>
    <row r="31" spans="1:11" s="57" customFormat="1" ht="95.25" customHeight="1" x14ac:dyDescent="0.3">
      <c r="A31" s="273"/>
      <c r="B31" s="277" t="s">
        <v>213</v>
      </c>
      <c r="C31" s="787" t="s">
        <v>19</v>
      </c>
      <c r="D31" s="278">
        <f>D29</f>
        <v>0</v>
      </c>
      <c r="E31" s="278">
        <f>E29</f>
        <v>0</v>
      </c>
      <c r="F31" s="278">
        <v>0</v>
      </c>
      <c r="G31" s="938"/>
      <c r="H31" s="278">
        <f>H29</f>
        <v>0</v>
      </c>
      <c r="I31" s="278">
        <v>0</v>
      </c>
      <c r="J31" s="1084"/>
    </row>
    <row r="32" spans="1:11" s="57" customFormat="1" ht="27.75" customHeight="1" x14ac:dyDescent="0.25">
      <c r="A32" s="1595"/>
      <c r="B32" s="1596" t="s">
        <v>54</v>
      </c>
      <c r="C32" s="787" t="s">
        <v>15</v>
      </c>
      <c r="D32" s="278">
        <f>D33+D34</f>
        <v>9097.7000000000007</v>
      </c>
      <c r="E32" s="278">
        <f>E33+E34</f>
        <v>4103.3</v>
      </c>
      <c r="F32" s="278">
        <f>E32/D32*100</f>
        <v>45.102608351561379</v>
      </c>
      <c r="G32" s="1597"/>
      <c r="H32" s="278">
        <f>H33+H34</f>
        <v>4103.3</v>
      </c>
      <c r="I32" s="278">
        <f>H32/D32*100</f>
        <v>45.102608351561379</v>
      </c>
      <c r="J32" s="1598"/>
    </row>
    <row r="33" spans="1:10" s="57" customFormat="1" ht="89.25" customHeight="1" x14ac:dyDescent="0.25">
      <c r="A33" s="1595"/>
      <c r="B33" s="1596"/>
      <c r="C33" s="787" t="s">
        <v>16</v>
      </c>
      <c r="D33" s="275">
        <f>D26</f>
        <v>5376.7</v>
      </c>
      <c r="E33" s="275">
        <f>E21</f>
        <v>3351.3</v>
      </c>
      <c r="F33" s="275">
        <f>E33*100/D33</f>
        <v>62.330053750441721</v>
      </c>
      <c r="G33" s="1597"/>
      <c r="H33" s="275">
        <f>H26</f>
        <v>3351.3</v>
      </c>
      <c r="I33" s="278">
        <f>H33/D33*100</f>
        <v>62.330053750441728</v>
      </c>
      <c r="J33" s="1598"/>
    </row>
    <row r="34" spans="1:10" s="57" customFormat="1" ht="90.75" customHeight="1" x14ac:dyDescent="0.25">
      <c r="A34" s="1595"/>
      <c r="B34" s="1596"/>
      <c r="C34" s="787" t="s">
        <v>19</v>
      </c>
      <c r="D34" s="275">
        <f>D31+D27+D15+D11</f>
        <v>3721</v>
      </c>
      <c r="E34" s="275">
        <f>E31+E27+E15+E11</f>
        <v>752</v>
      </c>
      <c r="F34" s="275">
        <f>E34/D34*100</f>
        <v>20.209621069604943</v>
      </c>
      <c r="G34" s="1597"/>
      <c r="H34" s="275">
        <f>H31+H27+H15+H11</f>
        <v>752</v>
      </c>
      <c r="I34" s="278">
        <f>H34/D34*100</f>
        <v>20.209621069604943</v>
      </c>
      <c r="J34" s="1598"/>
    </row>
  </sheetData>
  <mergeCells count="23">
    <mergeCell ref="A1:J1"/>
    <mergeCell ref="A2:J2"/>
    <mergeCell ref="A3:J3"/>
    <mergeCell ref="A7:J7"/>
    <mergeCell ref="A12:J12"/>
    <mergeCell ref="A25:A27"/>
    <mergeCell ref="B25:B27"/>
    <mergeCell ref="G25:G27"/>
    <mergeCell ref="J25:J27"/>
    <mergeCell ref="A16:J16"/>
    <mergeCell ref="A17:A19"/>
    <mergeCell ref="B17:B19"/>
    <mergeCell ref="G17:G19"/>
    <mergeCell ref="J17:J19"/>
    <mergeCell ref="A20:A22"/>
    <mergeCell ref="B20:B22"/>
    <mergeCell ref="G20:G22"/>
    <mergeCell ref="J20:J22"/>
    <mergeCell ref="A28:J28"/>
    <mergeCell ref="A32:A34"/>
    <mergeCell ref="B32:B34"/>
    <mergeCell ref="G32:G34"/>
    <mergeCell ref="J32:J34"/>
  </mergeCells>
  <pageMargins left="0.78740157480314965" right="0.39370078740157483" top="0.78740157480314965" bottom="0.78740157480314965" header="0.51181102362204722" footer="0.39370078740157483"/>
  <pageSetup paperSize="9" scale="62" firstPageNumber="66" orientation="landscape" useFirstPageNumber="1" r:id="rId1"/>
  <headerFooter>
    <oddFooter>&amp;R&amp;"Times New Roman,обычный"&amp;14&amp;P</oddFooter>
  </headerFooter>
  <rowBreaks count="3" manualBreakCount="3">
    <brk id="11" max="16383" man="1"/>
    <brk id="19" max="16383" man="1"/>
    <brk id="24"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K47"/>
  <sheetViews>
    <sheetView view="pageBreakPreview" topLeftCell="A20" zoomScale="62" zoomScaleNormal="50" zoomScaleSheetLayoutView="62" zoomScalePageLayoutView="70" workbookViewId="0">
      <selection activeCell="D25" sqref="D25"/>
    </sheetView>
  </sheetViews>
  <sheetFormatPr defaultRowHeight="18" x14ac:dyDescent="0.25"/>
  <cols>
    <col min="1" max="1" width="9" style="722" customWidth="1"/>
    <col min="2" max="2" width="47.7109375" style="723" customWidth="1"/>
    <col min="3" max="3" width="17.42578125" style="723" customWidth="1"/>
    <col min="4" max="4" width="18.140625" style="722" customWidth="1"/>
    <col min="5" max="5" width="17" style="722" customWidth="1"/>
    <col min="6" max="6" width="14.42578125" style="722" customWidth="1"/>
    <col min="7" max="7" width="43.7109375" style="723" customWidth="1"/>
    <col min="8" max="8" width="16.140625" style="722" customWidth="1"/>
    <col min="9" max="9" width="12.140625" style="722" customWidth="1"/>
    <col min="10" max="10" width="28.42578125" style="723" customWidth="1"/>
    <col min="11" max="11" width="38.42578125" style="695" customWidth="1"/>
    <col min="12" max="256" width="9.140625" style="695"/>
    <col min="257" max="257" width="8.7109375" style="695" customWidth="1"/>
    <col min="258" max="258" width="45.7109375" style="695" customWidth="1"/>
    <col min="259" max="259" width="15.7109375" style="695" customWidth="1"/>
    <col min="260" max="261" width="17.7109375" style="695" customWidth="1"/>
    <col min="262" max="262" width="13.7109375" style="695" customWidth="1"/>
    <col min="263" max="263" width="34.7109375" style="695" customWidth="1"/>
    <col min="264" max="264" width="17.7109375" style="695" customWidth="1"/>
    <col min="265" max="265" width="13.7109375" style="695" customWidth="1"/>
    <col min="266" max="266" width="30.7109375" style="695" customWidth="1"/>
    <col min="267" max="267" width="38.42578125" style="695" customWidth="1"/>
    <col min="268" max="512" width="9.140625" style="695"/>
    <col min="513" max="513" width="8.7109375" style="695" customWidth="1"/>
    <col min="514" max="514" width="45.7109375" style="695" customWidth="1"/>
    <col min="515" max="515" width="15.7109375" style="695" customWidth="1"/>
    <col min="516" max="517" width="17.7109375" style="695" customWidth="1"/>
    <col min="518" max="518" width="13.7109375" style="695" customWidth="1"/>
    <col min="519" max="519" width="34.7109375" style="695" customWidth="1"/>
    <col min="520" max="520" width="17.7109375" style="695" customWidth="1"/>
    <col min="521" max="521" width="13.7109375" style="695" customWidth="1"/>
    <col min="522" max="522" width="30.7109375" style="695" customWidth="1"/>
    <col min="523" max="523" width="38.42578125" style="695" customWidth="1"/>
    <col min="524" max="768" width="9.140625" style="695"/>
    <col min="769" max="769" width="8.7109375" style="695" customWidth="1"/>
    <col min="770" max="770" width="45.7109375" style="695" customWidth="1"/>
    <col min="771" max="771" width="15.7109375" style="695" customWidth="1"/>
    <col min="772" max="773" width="17.7109375" style="695" customWidth="1"/>
    <col min="774" max="774" width="13.7109375" style="695" customWidth="1"/>
    <col min="775" max="775" width="34.7109375" style="695" customWidth="1"/>
    <col min="776" max="776" width="17.7109375" style="695" customWidth="1"/>
    <col min="777" max="777" width="13.7109375" style="695" customWidth="1"/>
    <col min="778" max="778" width="30.7109375" style="695" customWidth="1"/>
    <col min="779" max="779" width="38.42578125" style="695" customWidth="1"/>
    <col min="780" max="1024" width="9.140625" style="695"/>
    <col min="1025" max="1025" width="8.7109375" style="695" customWidth="1"/>
    <col min="1026" max="1026" width="45.7109375" style="695" customWidth="1"/>
    <col min="1027" max="1027" width="15.7109375" style="695" customWidth="1"/>
    <col min="1028" max="1029" width="17.7109375" style="695" customWidth="1"/>
    <col min="1030" max="1030" width="13.7109375" style="695" customWidth="1"/>
    <col min="1031" max="1031" width="34.7109375" style="695" customWidth="1"/>
    <col min="1032" max="1032" width="17.7109375" style="695" customWidth="1"/>
    <col min="1033" max="1033" width="13.7109375" style="695" customWidth="1"/>
    <col min="1034" max="1034" width="30.7109375" style="695" customWidth="1"/>
    <col min="1035" max="1035" width="38.42578125" style="695" customWidth="1"/>
    <col min="1036" max="1280" width="9.140625" style="695"/>
    <col min="1281" max="1281" width="8.7109375" style="695" customWidth="1"/>
    <col min="1282" max="1282" width="45.7109375" style="695" customWidth="1"/>
    <col min="1283" max="1283" width="15.7109375" style="695" customWidth="1"/>
    <col min="1284" max="1285" width="17.7109375" style="695" customWidth="1"/>
    <col min="1286" max="1286" width="13.7109375" style="695" customWidth="1"/>
    <col min="1287" max="1287" width="34.7109375" style="695" customWidth="1"/>
    <col min="1288" max="1288" width="17.7109375" style="695" customWidth="1"/>
    <col min="1289" max="1289" width="13.7109375" style="695" customWidth="1"/>
    <col min="1290" max="1290" width="30.7109375" style="695" customWidth="1"/>
    <col min="1291" max="1291" width="38.42578125" style="695" customWidth="1"/>
    <col min="1292" max="1536" width="9.140625" style="695"/>
    <col min="1537" max="1537" width="8.7109375" style="695" customWidth="1"/>
    <col min="1538" max="1538" width="45.7109375" style="695" customWidth="1"/>
    <col min="1539" max="1539" width="15.7109375" style="695" customWidth="1"/>
    <col min="1540" max="1541" width="17.7109375" style="695" customWidth="1"/>
    <col min="1542" max="1542" width="13.7109375" style="695" customWidth="1"/>
    <col min="1543" max="1543" width="34.7109375" style="695" customWidth="1"/>
    <col min="1544" max="1544" width="17.7109375" style="695" customWidth="1"/>
    <col min="1545" max="1545" width="13.7109375" style="695" customWidth="1"/>
    <col min="1546" max="1546" width="30.7109375" style="695" customWidth="1"/>
    <col min="1547" max="1547" width="38.42578125" style="695" customWidth="1"/>
    <col min="1548" max="1792" width="9.140625" style="695"/>
    <col min="1793" max="1793" width="8.7109375" style="695" customWidth="1"/>
    <col min="1794" max="1794" width="45.7109375" style="695" customWidth="1"/>
    <col min="1795" max="1795" width="15.7109375" style="695" customWidth="1"/>
    <col min="1796" max="1797" width="17.7109375" style="695" customWidth="1"/>
    <col min="1798" max="1798" width="13.7109375" style="695" customWidth="1"/>
    <col min="1799" max="1799" width="34.7109375" style="695" customWidth="1"/>
    <col min="1800" max="1800" width="17.7109375" style="695" customWidth="1"/>
    <col min="1801" max="1801" width="13.7109375" style="695" customWidth="1"/>
    <col min="1802" max="1802" width="30.7109375" style="695" customWidth="1"/>
    <col min="1803" max="1803" width="38.42578125" style="695" customWidth="1"/>
    <col min="1804" max="2048" width="9.140625" style="695"/>
    <col min="2049" max="2049" width="8.7109375" style="695" customWidth="1"/>
    <col min="2050" max="2050" width="45.7109375" style="695" customWidth="1"/>
    <col min="2051" max="2051" width="15.7109375" style="695" customWidth="1"/>
    <col min="2052" max="2053" width="17.7109375" style="695" customWidth="1"/>
    <col min="2054" max="2054" width="13.7109375" style="695" customWidth="1"/>
    <col min="2055" max="2055" width="34.7109375" style="695" customWidth="1"/>
    <col min="2056" max="2056" width="17.7109375" style="695" customWidth="1"/>
    <col min="2057" max="2057" width="13.7109375" style="695" customWidth="1"/>
    <col min="2058" max="2058" width="30.7109375" style="695" customWidth="1"/>
    <col min="2059" max="2059" width="38.42578125" style="695" customWidth="1"/>
    <col min="2060" max="2304" width="9.140625" style="695"/>
    <col min="2305" max="2305" width="8.7109375" style="695" customWidth="1"/>
    <col min="2306" max="2306" width="45.7109375" style="695" customWidth="1"/>
    <col min="2307" max="2307" width="15.7109375" style="695" customWidth="1"/>
    <col min="2308" max="2309" width="17.7109375" style="695" customWidth="1"/>
    <col min="2310" max="2310" width="13.7109375" style="695" customWidth="1"/>
    <col min="2311" max="2311" width="34.7109375" style="695" customWidth="1"/>
    <col min="2312" max="2312" width="17.7109375" style="695" customWidth="1"/>
    <col min="2313" max="2313" width="13.7109375" style="695" customWidth="1"/>
    <col min="2314" max="2314" width="30.7109375" style="695" customWidth="1"/>
    <col min="2315" max="2315" width="38.42578125" style="695" customWidth="1"/>
    <col min="2316" max="2560" width="9.140625" style="695"/>
    <col min="2561" max="2561" width="8.7109375" style="695" customWidth="1"/>
    <col min="2562" max="2562" width="45.7109375" style="695" customWidth="1"/>
    <col min="2563" max="2563" width="15.7109375" style="695" customWidth="1"/>
    <col min="2564" max="2565" width="17.7109375" style="695" customWidth="1"/>
    <col min="2566" max="2566" width="13.7109375" style="695" customWidth="1"/>
    <col min="2567" max="2567" width="34.7109375" style="695" customWidth="1"/>
    <col min="2568" max="2568" width="17.7109375" style="695" customWidth="1"/>
    <col min="2569" max="2569" width="13.7109375" style="695" customWidth="1"/>
    <col min="2570" max="2570" width="30.7109375" style="695" customWidth="1"/>
    <col min="2571" max="2571" width="38.42578125" style="695" customWidth="1"/>
    <col min="2572" max="2816" width="9.140625" style="695"/>
    <col min="2817" max="2817" width="8.7109375" style="695" customWidth="1"/>
    <col min="2818" max="2818" width="45.7109375" style="695" customWidth="1"/>
    <col min="2819" max="2819" width="15.7109375" style="695" customWidth="1"/>
    <col min="2820" max="2821" width="17.7109375" style="695" customWidth="1"/>
    <col min="2822" max="2822" width="13.7109375" style="695" customWidth="1"/>
    <col min="2823" max="2823" width="34.7109375" style="695" customWidth="1"/>
    <col min="2824" max="2824" width="17.7109375" style="695" customWidth="1"/>
    <col min="2825" max="2825" width="13.7109375" style="695" customWidth="1"/>
    <col min="2826" max="2826" width="30.7109375" style="695" customWidth="1"/>
    <col min="2827" max="2827" width="38.42578125" style="695" customWidth="1"/>
    <col min="2828" max="3072" width="9.140625" style="695"/>
    <col min="3073" max="3073" width="8.7109375" style="695" customWidth="1"/>
    <col min="3074" max="3074" width="45.7109375" style="695" customWidth="1"/>
    <col min="3075" max="3075" width="15.7109375" style="695" customWidth="1"/>
    <col min="3076" max="3077" width="17.7109375" style="695" customWidth="1"/>
    <col min="3078" max="3078" width="13.7109375" style="695" customWidth="1"/>
    <col min="3079" max="3079" width="34.7109375" style="695" customWidth="1"/>
    <col min="3080" max="3080" width="17.7109375" style="695" customWidth="1"/>
    <col min="3081" max="3081" width="13.7109375" style="695" customWidth="1"/>
    <col min="3082" max="3082" width="30.7109375" style="695" customWidth="1"/>
    <col min="3083" max="3083" width="38.42578125" style="695" customWidth="1"/>
    <col min="3084" max="3328" width="9.140625" style="695"/>
    <col min="3329" max="3329" width="8.7109375" style="695" customWidth="1"/>
    <col min="3330" max="3330" width="45.7109375" style="695" customWidth="1"/>
    <col min="3331" max="3331" width="15.7109375" style="695" customWidth="1"/>
    <col min="3332" max="3333" width="17.7109375" style="695" customWidth="1"/>
    <col min="3334" max="3334" width="13.7109375" style="695" customWidth="1"/>
    <col min="3335" max="3335" width="34.7109375" style="695" customWidth="1"/>
    <col min="3336" max="3336" width="17.7109375" style="695" customWidth="1"/>
    <col min="3337" max="3337" width="13.7109375" style="695" customWidth="1"/>
    <col min="3338" max="3338" width="30.7109375" style="695" customWidth="1"/>
    <col min="3339" max="3339" width="38.42578125" style="695" customWidth="1"/>
    <col min="3340" max="3584" width="9.140625" style="695"/>
    <col min="3585" max="3585" width="8.7109375" style="695" customWidth="1"/>
    <col min="3586" max="3586" width="45.7109375" style="695" customWidth="1"/>
    <col min="3587" max="3587" width="15.7109375" style="695" customWidth="1"/>
    <col min="3588" max="3589" width="17.7109375" style="695" customWidth="1"/>
    <col min="3590" max="3590" width="13.7109375" style="695" customWidth="1"/>
    <col min="3591" max="3591" width="34.7109375" style="695" customWidth="1"/>
    <col min="3592" max="3592" width="17.7109375" style="695" customWidth="1"/>
    <col min="3593" max="3593" width="13.7109375" style="695" customWidth="1"/>
    <col min="3594" max="3594" width="30.7109375" style="695" customWidth="1"/>
    <col min="3595" max="3595" width="38.42578125" style="695" customWidth="1"/>
    <col min="3596" max="3840" width="9.140625" style="695"/>
    <col min="3841" max="3841" width="8.7109375" style="695" customWidth="1"/>
    <col min="3842" max="3842" width="45.7109375" style="695" customWidth="1"/>
    <col min="3843" max="3843" width="15.7109375" style="695" customWidth="1"/>
    <col min="3844" max="3845" width="17.7109375" style="695" customWidth="1"/>
    <col min="3846" max="3846" width="13.7109375" style="695" customWidth="1"/>
    <col min="3847" max="3847" width="34.7109375" style="695" customWidth="1"/>
    <col min="3848" max="3848" width="17.7109375" style="695" customWidth="1"/>
    <col min="3849" max="3849" width="13.7109375" style="695" customWidth="1"/>
    <col min="3850" max="3850" width="30.7109375" style="695" customWidth="1"/>
    <col min="3851" max="3851" width="38.42578125" style="695" customWidth="1"/>
    <col min="3852" max="4096" width="9.140625" style="695"/>
    <col min="4097" max="4097" width="8.7109375" style="695" customWidth="1"/>
    <col min="4098" max="4098" width="45.7109375" style="695" customWidth="1"/>
    <col min="4099" max="4099" width="15.7109375" style="695" customWidth="1"/>
    <col min="4100" max="4101" width="17.7109375" style="695" customWidth="1"/>
    <col min="4102" max="4102" width="13.7109375" style="695" customWidth="1"/>
    <col min="4103" max="4103" width="34.7109375" style="695" customWidth="1"/>
    <col min="4104" max="4104" width="17.7109375" style="695" customWidth="1"/>
    <col min="4105" max="4105" width="13.7109375" style="695" customWidth="1"/>
    <col min="4106" max="4106" width="30.7109375" style="695" customWidth="1"/>
    <col min="4107" max="4107" width="38.42578125" style="695" customWidth="1"/>
    <col min="4108" max="4352" width="9.140625" style="695"/>
    <col min="4353" max="4353" width="8.7109375" style="695" customWidth="1"/>
    <col min="4354" max="4354" width="45.7109375" style="695" customWidth="1"/>
    <col min="4355" max="4355" width="15.7109375" style="695" customWidth="1"/>
    <col min="4356" max="4357" width="17.7109375" style="695" customWidth="1"/>
    <col min="4358" max="4358" width="13.7109375" style="695" customWidth="1"/>
    <col min="4359" max="4359" width="34.7109375" style="695" customWidth="1"/>
    <col min="4360" max="4360" width="17.7109375" style="695" customWidth="1"/>
    <col min="4361" max="4361" width="13.7109375" style="695" customWidth="1"/>
    <col min="4362" max="4362" width="30.7109375" style="695" customWidth="1"/>
    <col min="4363" max="4363" width="38.42578125" style="695" customWidth="1"/>
    <col min="4364" max="4608" width="9.140625" style="695"/>
    <col min="4609" max="4609" width="8.7109375" style="695" customWidth="1"/>
    <col min="4610" max="4610" width="45.7109375" style="695" customWidth="1"/>
    <col min="4611" max="4611" width="15.7109375" style="695" customWidth="1"/>
    <col min="4612" max="4613" width="17.7109375" style="695" customWidth="1"/>
    <col min="4614" max="4614" width="13.7109375" style="695" customWidth="1"/>
    <col min="4615" max="4615" width="34.7109375" style="695" customWidth="1"/>
    <col min="4616" max="4616" width="17.7109375" style="695" customWidth="1"/>
    <col min="4617" max="4617" width="13.7109375" style="695" customWidth="1"/>
    <col min="4618" max="4618" width="30.7109375" style="695" customWidth="1"/>
    <col min="4619" max="4619" width="38.42578125" style="695" customWidth="1"/>
    <col min="4620" max="4864" width="9.140625" style="695"/>
    <col min="4865" max="4865" width="8.7109375" style="695" customWidth="1"/>
    <col min="4866" max="4866" width="45.7109375" style="695" customWidth="1"/>
    <col min="4867" max="4867" width="15.7109375" style="695" customWidth="1"/>
    <col min="4868" max="4869" width="17.7109375" style="695" customWidth="1"/>
    <col min="4870" max="4870" width="13.7109375" style="695" customWidth="1"/>
    <col min="4871" max="4871" width="34.7109375" style="695" customWidth="1"/>
    <col min="4872" max="4872" width="17.7109375" style="695" customWidth="1"/>
    <col min="4873" max="4873" width="13.7109375" style="695" customWidth="1"/>
    <col min="4874" max="4874" width="30.7109375" style="695" customWidth="1"/>
    <col min="4875" max="4875" width="38.42578125" style="695" customWidth="1"/>
    <col min="4876" max="5120" width="9.140625" style="695"/>
    <col min="5121" max="5121" width="8.7109375" style="695" customWidth="1"/>
    <col min="5122" max="5122" width="45.7109375" style="695" customWidth="1"/>
    <col min="5123" max="5123" width="15.7109375" style="695" customWidth="1"/>
    <col min="5124" max="5125" width="17.7109375" style="695" customWidth="1"/>
    <col min="5126" max="5126" width="13.7109375" style="695" customWidth="1"/>
    <col min="5127" max="5127" width="34.7109375" style="695" customWidth="1"/>
    <col min="5128" max="5128" width="17.7109375" style="695" customWidth="1"/>
    <col min="5129" max="5129" width="13.7109375" style="695" customWidth="1"/>
    <col min="5130" max="5130" width="30.7109375" style="695" customWidth="1"/>
    <col min="5131" max="5131" width="38.42578125" style="695" customWidth="1"/>
    <col min="5132" max="5376" width="9.140625" style="695"/>
    <col min="5377" max="5377" width="8.7109375" style="695" customWidth="1"/>
    <col min="5378" max="5378" width="45.7109375" style="695" customWidth="1"/>
    <col min="5379" max="5379" width="15.7109375" style="695" customWidth="1"/>
    <col min="5380" max="5381" width="17.7109375" style="695" customWidth="1"/>
    <col min="5382" max="5382" width="13.7109375" style="695" customWidth="1"/>
    <col min="5383" max="5383" width="34.7109375" style="695" customWidth="1"/>
    <col min="5384" max="5384" width="17.7109375" style="695" customWidth="1"/>
    <col min="5385" max="5385" width="13.7109375" style="695" customWidth="1"/>
    <col min="5386" max="5386" width="30.7109375" style="695" customWidth="1"/>
    <col min="5387" max="5387" width="38.42578125" style="695" customWidth="1"/>
    <col min="5388" max="5632" width="9.140625" style="695"/>
    <col min="5633" max="5633" width="8.7109375" style="695" customWidth="1"/>
    <col min="5634" max="5634" width="45.7109375" style="695" customWidth="1"/>
    <col min="5635" max="5635" width="15.7109375" style="695" customWidth="1"/>
    <col min="5636" max="5637" width="17.7109375" style="695" customWidth="1"/>
    <col min="5638" max="5638" width="13.7109375" style="695" customWidth="1"/>
    <col min="5639" max="5639" width="34.7109375" style="695" customWidth="1"/>
    <col min="5640" max="5640" width="17.7109375" style="695" customWidth="1"/>
    <col min="5641" max="5641" width="13.7109375" style="695" customWidth="1"/>
    <col min="5642" max="5642" width="30.7109375" style="695" customWidth="1"/>
    <col min="5643" max="5643" width="38.42578125" style="695" customWidth="1"/>
    <col min="5644" max="5888" width="9.140625" style="695"/>
    <col min="5889" max="5889" width="8.7109375" style="695" customWidth="1"/>
    <col min="5890" max="5890" width="45.7109375" style="695" customWidth="1"/>
    <col min="5891" max="5891" width="15.7109375" style="695" customWidth="1"/>
    <col min="5892" max="5893" width="17.7109375" style="695" customWidth="1"/>
    <col min="5894" max="5894" width="13.7109375" style="695" customWidth="1"/>
    <col min="5895" max="5895" width="34.7109375" style="695" customWidth="1"/>
    <col min="5896" max="5896" width="17.7109375" style="695" customWidth="1"/>
    <col min="5897" max="5897" width="13.7109375" style="695" customWidth="1"/>
    <col min="5898" max="5898" width="30.7109375" style="695" customWidth="1"/>
    <col min="5899" max="5899" width="38.42578125" style="695" customWidth="1"/>
    <col min="5900" max="6144" width="9.140625" style="695"/>
    <col min="6145" max="6145" width="8.7109375" style="695" customWidth="1"/>
    <col min="6146" max="6146" width="45.7109375" style="695" customWidth="1"/>
    <col min="6147" max="6147" width="15.7109375" style="695" customWidth="1"/>
    <col min="6148" max="6149" width="17.7109375" style="695" customWidth="1"/>
    <col min="6150" max="6150" width="13.7109375" style="695" customWidth="1"/>
    <col min="6151" max="6151" width="34.7109375" style="695" customWidth="1"/>
    <col min="6152" max="6152" width="17.7109375" style="695" customWidth="1"/>
    <col min="6153" max="6153" width="13.7109375" style="695" customWidth="1"/>
    <col min="6154" max="6154" width="30.7109375" style="695" customWidth="1"/>
    <col min="6155" max="6155" width="38.42578125" style="695" customWidth="1"/>
    <col min="6156" max="6400" width="9.140625" style="695"/>
    <col min="6401" max="6401" width="8.7109375" style="695" customWidth="1"/>
    <col min="6402" max="6402" width="45.7109375" style="695" customWidth="1"/>
    <col min="6403" max="6403" width="15.7109375" style="695" customWidth="1"/>
    <col min="6404" max="6405" width="17.7109375" style="695" customWidth="1"/>
    <col min="6406" max="6406" width="13.7109375" style="695" customWidth="1"/>
    <col min="6407" max="6407" width="34.7109375" style="695" customWidth="1"/>
    <col min="6408" max="6408" width="17.7109375" style="695" customWidth="1"/>
    <col min="6409" max="6409" width="13.7109375" style="695" customWidth="1"/>
    <col min="6410" max="6410" width="30.7109375" style="695" customWidth="1"/>
    <col min="6411" max="6411" width="38.42578125" style="695" customWidth="1"/>
    <col min="6412" max="6656" width="9.140625" style="695"/>
    <col min="6657" max="6657" width="8.7109375" style="695" customWidth="1"/>
    <col min="6658" max="6658" width="45.7109375" style="695" customWidth="1"/>
    <col min="6659" max="6659" width="15.7109375" style="695" customWidth="1"/>
    <col min="6660" max="6661" width="17.7109375" style="695" customWidth="1"/>
    <col min="6662" max="6662" width="13.7109375" style="695" customWidth="1"/>
    <col min="6663" max="6663" width="34.7109375" style="695" customWidth="1"/>
    <col min="6664" max="6664" width="17.7109375" style="695" customWidth="1"/>
    <col min="6665" max="6665" width="13.7109375" style="695" customWidth="1"/>
    <col min="6666" max="6666" width="30.7109375" style="695" customWidth="1"/>
    <col min="6667" max="6667" width="38.42578125" style="695" customWidth="1"/>
    <col min="6668" max="6912" width="9.140625" style="695"/>
    <col min="6913" max="6913" width="8.7109375" style="695" customWidth="1"/>
    <col min="6914" max="6914" width="45.7109375" style="695" customWidth="1"/>
    <col min="6915" max="6915" width="15.7109375" style="695" customWidth="1"/>
    <col min="6916" max="6917" width="17.7109375" style="695" customWidth="1"/>
    <col min="6918" max="6918" width="13.7109375" style="695" customWidth="1"/>
    <col min="6919" max="6919" width="34.7109375" style="695" customWidth="1"/>
    <col min="6920" max="6920" width="17.7109375" style="695" customWidth="1"/>
    <col min="6921" max="6921" width="13.7109375" style="695" customWidth="1"/>
    <col min="6922" max="6922" width="30.7109375" style="695" customWidth="1"/>
    <col min="6923" max="6923" width="38.42578125" style="695" customWidth="1"/>
    <col min="6924" max="7168" width="9.140625" style="695"/>
    <col min="7169" max="7169" width="8.7109375" style="695" customWidth="1"/>
    <col min="7170" max="7170" width="45.7109375" style="695" customWidth="1"/>
    <col min="7171" max="7171" width="15.7109375" style="695" customWidth="1"/>
    <col min="7172" max="7173" width="17.7109375" style="695" customWidth="1"/>
    <col min="7174" max="7174" width="13.7109375" style="695" customWidth="1"/>
    <col min="7175" max="7175" width="34.7109375" style="695" customWidth="1"/>
    <col min="7176" max="7176" width="17.7109375" style="695" customWidth="1"/>
    <col min="7177" max="7177" width="13.7109375" style="695" customWidth="1"/>
    <col min="7178" max="7178" width="30.7109375" style="695" customWidth="1"/>
    <col min="7179" max="7179" width="38.42578125" style="695" customWidth="1"/>
    <col min="7180" max="7424" width="9.140625" style="695"/>
    <col min="7425" max="7425" width="8.7109375" style="695" customWidth="1"/>
    <col min="7426" max="7426" width="45.7109375" style="695" customWidth="1"/>
    <col min="7427" max="7427" width="15.7109375" style="695" customWidth="1"/>
    <col min="7428" max="7429" width="17.7109375" style="695" customWidth="1"/>
    <col min="7430" max="7430" width="13.7109375" style="695" customWidth="1"/>
    <col min="7431" max="7431" width="34.7109375" style="695" customWidth="1"/>
    <col min="7432" max="7432" width="17.7109375" style="695" customWidth="1"/>
    <col min="7433" max="7433" width="13.7109375" style="695" customWidth="1"/>
    <col min="7434" max="7434" width="30.7109375" style="695" customWidth="1"/>
    <col min="7435" max="7435" width="38.42578125" style="695" customWidth="1"/>
    <col min="7436" max="7680" width="9.140625" style="695"/>
    <col min="7681" max="7681" width="8.7109375" style="695" customWidth="1"/>
    <col min="7682" max="7682" width="45.7109375" style="695" customWidth="1"/>
    <col min="7683" max="7683" width="15.7109375" style="695" customWidth="1"/>
    <col min="7684" max="7685" width="17.7109375" style="695" customWidth="1"/>
    <col min="7686" max="7686" width="13.7109375" style="695" customWidth="1"/>
    <col min="7687" max="7687" width="34.7109375" style="695" customWidth="1"/>
    <col min="7688" max="7688" width="17.7109375" style="695" customWidth="1"/>
    <col min="7689" max="7689" width="13.7109375" style="695" customWidth="1"/>
    <col min="7690" max="7690" width="30.7109375" style="695" customWidth="1"/>
    <col min="7691" max="7691" width="38.42578125" style="695" customWidth="1"/>
    <col min="7692" max="7936" width="9.140625" style="695"/>
    <col min="7937" max="7937" width="8.7109375" style="695" customWidth="1"/>
    <col min="7938" max="7938" width="45.7109375" style="695" customWidth="1"/>
    <col min="7939" max="7939" width="15.7109375" style="695" customWidth="1"/>
    <col min="7940" max="7941" width="17.7109375" style="695" customWidth="1"/>
    <col min="7942" max="7942" width="13.7109375" style="695" customWidth="1"/>
    <col min="7943" max="7943" width="34.7109375" style="695" customWidth="1"/>
    <col min="7944" max="7944" width="17.7109375" style="695" customWidth="1"/>
    <col min="7945" max="7945" width="13.7109375" style="695" customWidth="1"/>
    <col min="7946" max="7946" width="30.7109375" style="695" customWidth="1"/>
    <col min="7947" max="7947" width="38.42578125" style="695" customWidth="1"/>
    <col min="7948" max="8192" width="9.140625" style="695"/>
    <col min="8193" max="8193" width="8.7109375" style="695" customWidth="1"/>
    <col min="8194" max="8194" width="45.7109375" style="695" customWidth="1"/>
    <col min="8195" max="8195" width="15.7109375" style="695" customWidth="1"/>
    <col min="8196" max="8197" width="17.7109375" style="695" customWidth="1"/>
    <col min="8198" max="8198" width="13.7109375" style="695" customWidth="1"/>
    <col min="8199" max="8199" width="34.7109375" style="695" customWidth="1"/>
    <col min="8200" max="8200" width="17.7109375" style="695" customWidth="1"/>
    <col min="8201" max="8201" width="13.7109375" style="695" customWidth="1"/>
    <col min="8202" max="8202" width="30.7109375" style="695" customWidth="1"/>
    <col min="8203" max="8203" width="38.42578125" style="695" customWidth="1"/>
    <col min="8204" max="8448" width="9.140625" style="695"/>
    <col min="8449" max="8449" width="8.7109375" style="695" customWidth="1"/>
    <col min="8450" max="8450" width="45.7109375" style="695" customWidth="1"/>
    <col min="8451" max="8451" width="15.7109375" style="695" customWidth="1"/>
    <col min="8452" max="8453" width="17.7109375" style="695" customWidth="1"/>
    <col min="8454" max="8454" width="13.7109375" style="695" customWidth="1"/>
    <col min="8455" max="8455" width="34.7109375" style="695" customWidth="1"/>
    <col min="8456" max="8456" width="17.7109375" style="695" customWidth="1"/>
    <col min="8457" max="8457" width="13.7109375" style="695" customWidth="1"/>
    <col min="8458" max="8458" width="30.7109375" style="695" customWidth="1"/>
    <col min="8459" max="8459" width="38.42578125" style="695" customWidth="1"/>
    <col min="8460" max="8704" width="9.140625" style="695"/>
    <col min="8705" max="8705" width="8.7109375" style="695" customWidth="1"/>
    <col min="8706" max="8706" width="45.7109375" style="695" customWidth="1"/>
    <col min="8707" max="8707" width="15.7109375" style="695" customWidth="1"/>
    <col min="8708" max="8709" width="17.7109375" style="695" customWidth="1"/>
    <col min="8710" max="8710" width="13.7109375" style="695" customWidth="1"/>
    <col min="8711" max="8711" width="34.7109375" style="695" customWidth="1"/>
    <col min="8712" max="8712" width="17.7109375" style="695" customWidth="1"/>
    <col min="8713" max="8713" width="13.7109375" style="695" customWidth="1"/>
    <col min="8714" max="8714" width="30.7109375" style="695" customWidth="1"/>
    <col min="8715" max="8715" width="38.42578125" style="695" customWidth="1"/>
    <col min="8716" max="8960" width="9.140625" style="695"/>
    <col min="8961" max="8961" width="8.7109375" style="695" customWidth="1"/>
    <col min="8962" max="8962" width="45.7109375" style="695" customWidth="1"/>
    <col min="8963" max="8963" width="15.7109375" style="695" customWidth="1"/>
    <col min="8964" max="8965" width="17.7109375" style="695" customWidth="1"/>
    <col min="8966" max="8966" width="13.7109375" style="695" customWidth="1"/>
    <col min="8967" max="8967" width="34.7109375" style="695" customWidth="1"/>
    <col min="8968" max="8968" width="17.7109375" style="695" customWidth="1"/>
    <col min="8969" max="8969" width="13.7109375" style="695" customWidth="1"/>
    <col min="8970" max="8970" width="30.7109375" style="695" customWidth="1"/>
    <col min="8971" max="8971" width="38.42578125" style="695" customWidth="1"/>
    <col min="8972" max="9216" width="9.140625" style="695"/>
    <col min="9217" max="9217" width="8.7109375" style="695" customWidth="1"/>
    <col min="9218" max="9218" width="45.7109375" style="695" customWidth="1"/>
    <col min="9219" max="9219" width="15.7109375" style="695" customWidth="1"/>
    <col min="9220" max="9221" width="17.7109375" style="695" customWidth="1"/>
    <col min="9222" max="9222" width="13.7109375" style="695" customWidth="1"/>
    <col min="9223" max="9223" width="34.7109375" style="695" customWidth="1"/>
    <col min="9224" max="9224" width="17.7109375" style="695" customWidth="1"/>
    <col min="9225" max="9225" width="13.7109375" style="695" customWidth="1"/>
    <col min="9226" max="9226" width="30.7109375" style="695" customWidth="1"/>
    <col min="9227" max="9227" width="38.42578125" style="695" customWidth="1"/>
    <col min="9228" max="9472" width="9.140625" style="695"/>
    <col min="9473" max="9473" width="8.7109375" style="695" customWidth="1"/>
    <col min="9474" max="9474" width="45.7109375" style="695" customWidth="1"/>
    <col min="9475" max="9475" width="15.7109375" style="695" customWidth="1"/>
    <col min="9476" max="9477" width="17.7109375" style="695" customWidth="1"/>
    <col min="9478" max="9478" width="13.7109375" style="695" customWidth="1"/>
    <col min="9479" max="9479" width="34.7109375" style="695" customWidth="1"/>
    <col min="9480" max="9480" width="17.7109375" style="695" customWidth="1"/>
    <col min="9481" max="9481" width="13.7109375" style="695" customWidth="1"/>
    <col min="9482" max="9482" width="30.7109375" style="695" customWidth="1"/>
    <col min="9483" max="9483" width="38.42578125" style="695" customWidth="1"/>
    <col min="9484" max="9728" width="9.140625" style="695"/>
    <col min="9729" max="9729" width="8.7109375" style="695" customWidth="1"/>
    <col min="9730" max="9730" width="45.7109375" style="695" customWidth="1"/>
    <col min="9731" max="9731" width="15.7109375" style="695" customWidth="1"/>
    <col min="9732" max="9733" width="17.7109375" style="695" customWidth="1"/>
    <col min="9734" max="9734" width="13.7109375" style="695" customWidth="1"/>
    <col min="9735" max="9735" width="34.7109375" style="695" customWidth="1"/>
    <col min="9736" max="9736" width="17.7109375" style="695" customWidth="1"/>
    <col min="9737" max="9737" width="13.7109375" style="695" customWidth="1"/>
    <col min="9738" max="9738" width="30.7109375" style="695" customWidth="1"/>
    <col min="9739" max="9739" width="38.42578125" style="695" customWidth="1"/>
    <col min="9740" max="9984" width="9.140625" style="695"/>
    <col min="9985" max="9985" width="8.7109375" style="695" customWidth="1"/>
    <col min="9986" max="9986" width="45.7109375" style="695" customWidth="1"/>
    <col min="9987" max="9987" width="15.7109375" style="695" customWidth="1"/>
    <col min="9988" max="9989" width="17.7109375" style="695" customWidth="1"/>
    <col min="9990" max="9990" width="13.7109375" style="695" customWidth="1"/>
    <col min="9991" max="9991" width="34.7109375" style="695" customWidth="1"/>
    <col min="9992" max="9992" width="17.7109375" style="695" customWidth="1"/>
    <col min="9993" max="9993" width="13.7109375" style="695" customWidth="1"/>
    <col min="9994" max="9994" width="30.7109375" style="695" customWidth="1"/>
    <col min="9995" max="9995" width="38.42578125" style="695" customWidth="1"/>
    <col min="9996" max="10240" width="9.140625" style="695"/>
    <col min="10241" max="10241" width="8.7109375" style="695" customWidth="1"/>
    <col min="10242" max="10242" width="45.7109375" style="695" customWidth="1"/>
    <col min="10243" max="10243" width="15.7109375" style="695" customWidth="1"/>
    <col min="10244" max="10245" width="17.7109375" style="695" customWidth="1"/>
    <col min="10246" max="10246" width="13.7109375" style="695" customWidth="1"/>
    <col min="10247" max="10247" width="34.7109375" style="695" customWidth="1"/>
    <col min="10248" max="10248" width="17.7109375" style="695" customWidth="1"/>
    <col min="10249" max="10249" width="13.7109375" style="695" customWidth="1"/>
    <col min="10250" max="10250" width="30.7109375" style="695" customWidth="1"/>
    <col min="10251" max="10251" width="38.42578125" style="695" customWidth="1"/>
    <col min="10252" max="10496" width="9.140625" style="695"/>
    <col min="10497" max="10497" width="8.7109375" style="695" customWidth="1"/>
    <col min="10498" max="10498" width="45.7109375" style="695" customWidth="1"/>
    <col min="10499" max="10499" width="15.7109375" style="695" customWidth="1"/>
    <col min="10500" max="10501" width="17.7109375" style="695" customWidth="1"/>
    <col min="10502" max="10502" width="13.7109375" style="695" customWidth="1"/>
    <col min="10503" max="10503" width="34.7109375" style="695" customWidth="1"/>
    <col min="10504" max="10504" width="17.7109375" style="695" customWidth="1"/>
    <col min="10505" max="10505" width="13.7109375" style="695" customWidth="1"/>
    <col min="10506" max="10506" width="30.7109375" style="695" customWidth="1"/>
    <col min="10507" max="10507" width="38.42578125" style="695" customWidth="1"/>
    <col min="10508" max="10752" width="9.140625" style="695"/>
    <col min="10753" max="10753" width="8.7109375" style="695" customWidth="1"/>
    <col min="10754" max="10754" width="45.7109375" style="695" customWidth="1"/>
    <col min="10755" max="10755" width="15.7109375" style="695" customWidth="1"/>
    <col min="10756" max="10757" width="17.7109375" style="695" customWidth="1"/>
    <col min="10758" max="10758" width="13.7109375" style="695" customWidth="1"/>
    <col min="10759" max="10759" width="34.7109375" style="695" customWidth="1"/>
    <col min="10760" max="10760" width="17.7109375" style="695" customWidth="1"/>
    <col min="10761" max="10761" width="13.7109375" style="695" customWidth="1"/>
    <col min="10762" max="10762" width="30.7109375" style="695" customWidth="1"/>
    <col min="10763" max="10763" width="38.42578125" style="695" customWidth="1"/>
    <col min="10764" max="11008" width="9.140625" style="695"/>
    <col min="11009" max="11009" width="8.7109375" style="695" customWidth="1"/>
    <col min="11010" max="11010" width="45.7109375" style="695" customWidth="1"/>
    <col min="11011" max="11011" width="15.7109375" style="695" customWidth="1"/>
    <col min="11012" max="11013" width="17.7109375" style="695" customWidth="1"/>
    <col min="11014" max="11014" width="13.7109375" style="695" customWidth="1"/>
    <col min="11015" max="11015" width="34.7109375" style="695" customWidth="1"/>
    <col min="11016" max="11016" width="17.7109375" style="695" customWidth="1"/>
    <col min="11017" max="11017" width="13.7109375" style="695" customWidth="1"/>
    <col min="11018" max="11018" width="30.7109375" style="695" customWidth="1"/>
    <col min="11019" max="11019" width="38.42578125" style="695" customWidth="1"/>
    <col min="11020" max="11264" width="9.140625" style="695"/>
    <col min="11265" max="11265" width="8.7109375" style="695" customWidth="1"/>
    <col min="11266" max="11266" width="45.7109375" style="695" customWidth="1"/>
    <col min="11267" max="11267" width="15.7109375" style="695" customWidth="1"/>
    <col min="11268" max="11269" width="17.7109375" style="695" customWidth="1"/>
    <col min="11270" max="11270" width="13.7109375" style="695" customWidth="1"/>
    <col min="11271" max="11271" width="34.7109375" style="695" customWidth="1"/>
    <col min="11272" max="11272" width="17.7109375" style="695" customWidth="1"/>
    <col min="11273" max="11273" width="13.7109375" style="695" customWidth="1"/>
    <col min="11274" max="11274" width="30.7109375" style="695" customWidth="1"/>
    <col min="11275" max="11275" width="38.42578125" style="695" customWidth="1"/>
    <col min="11276" max="11520" width="9.140625" style="695"/>
    <col min="11521" max="11521" width="8.7109375" style="695" customWidth="1"/>
    <col min="11522" max="11522" width="45.7109375" style="695" customWidth="1"/>
    <col min="11523" max="11523" width="15.7109375" style="695" customWidth="1"/>
    <col min="11524" max="11525" width="17.7109375" style="695" customWidth="1"/>
    <col min="11526" max="11526" width="13.7109375" style="695" customWidth="1"/>
    <col min="11527" max="11527" width="34.7109375" style="695" customWidth="1"/>
    <col min="11528" max="11528" width="17.7109375" style="695" customWidth="1"/>
    <col min="11529" max="11529" width="13.7109375" style="695" customWidth="1"/>
    <col min="11530" max="11530" width="30.7109375" style="695" customWidth="1"/>
    <col min="11531" max="11531" width="38.42578125" style="695" customWidth="1"/>
    <col min="11532" max="11776" width="9.140625" style="695"/>
    <col min="11777" max="11777" width="8.7109375" style="695" customWidth="1"/>
    <col min="11778" max="11778" width="45.7109375" style="695" customWidth="1"/>
    <col min="11779" max="11779" width="15.7109375" style="695" customWidth="1"/>
    <col min="11780" max="11781" width="17.7109375" style="695" customWidth="1"/>
    <col min="11782" max="11782" width="13.7109375" style="695" customWidth="1"/>
    <col min="11783" max="11783" width="34.7109375" style="695" customWidth="1"/>
    <col min="11784" max="11784" width="17.7109375" style="695" customWidth="1"/>
    <col min="11785" max="11785" width="13.7109375" style="695" customWidth="1"/>
    <col min="11786" max="11786" width="30.7109375" style="695" customWidth="1"/>
    <col min="11787" max="11787" width="38.42578125" style="695" customWidth="1"/>
    <col min="11788" max="12032" width="9.140625" style="695"/>
    <col min="12033" max="12033" width="8.7109375" style="695" customWidth="1"/>
    <col min="12034" max="12034" width="45.7109375" style="695" customWidth="1"/>
    <col min="12035" max="12035" width="15.7109375" style="695" customWidth="1"/>
    <col min="12036" max="12037" width="17.7109375" style="695" customWidth="1"/>
    <col min="12038" max="12038" width="13.7109375" style="695" customWidth="1"/>
    <col min="12039" max="12039" width="34.7109375" style="695" customWidth="1"/>
    <col min="12040" max="12040" width="17.7109375" style="695" customWidth="1"/>
    <col min="12041" max="12041" width="13.7109375" style="695" customWidth="1"/>
    <col min="12042" max="12042" width="30.7109375" style="695" customWidth="1"/>
    <col min="12043" max="12043" width="38.42578125" style="695" customWidth="1"/>
    <col min="12044" max="12288" width="9.140625" style="695"/>
    <col min="12289" max="12289" width="8.7109375" style="695" customWidth="1"/>
    <col min="12290" max="12290" width="45.7109375" style="695" customWidth="1"/>
    <col min="12291" max="12291" width="15.7109375" style="695" customWidth="1"/>
    <col min="12292" max="12293" width="17.7109375" style="695" customWidth="1"/>
    <col min="12294" max="12294" width="13.7109375" style="695" customWidth="1"/>
    <col min="12295" max="12295" width="34.7109375" style="695" customWidth="1"/>
    <col min="12296" max="12296" width="17.7109375" style="695" customWidth="1"/>
    <col min="12297" max="12297" width="13.7109375" style="695" customWidth="1"/>
    <col min="12298" max="12298" width="30.7109375" style="695" customWidth="1"/>
    <col min="12299" max="12299" width="38.42578125" style="695" customWidth="1"/>
    <col min="12300" max="12544" width="9.140625" style="695"/>
    <col min="12545" max="12545" width="8.7109375" style="695" customWidth="1"/>
    <col min="12546" max="12546" width="45.7109375" style="695" customWidth="1"/>
    <col min="12547" max="12547" width="15.7109375" style="695" customWidth="1"/>
    <col min="12548" max="12549" width="17.7109375" style="695" customWidth="1"/>
    <col min="12550" max="12550" width="13.7109375" style="695" customWidth="1"/>
    <col min="12551" max="12551" width="34.7109375" style="695" customWidth="1"/>
    <col min="12552" max="12552" width="17.7109375" style="695" customWidth="1"/>
    <col min="12553" max="12553" width="13.7109375" style="695" customWidth="1"/>
    <col min="12554" max="12554" width="30.7109375" style="695" customWidth="1"/>
    <col min="12555" max="12555" width="38.42578125" style="695" customWidth="1"/>
    <col min="12556" max="12800" width="9.140625" style="695"/>
    <col min="12801" max="12801" width="8.7109375" style="695" customWidth="1"/>
    <col min="12802" max="12802" width="45.7109375" style="695" customWidth="1"/>
    <col min="12803" max="12803" width="15.7109375" style="695" customWidth="1"/>
    <col min="12804" max="12805" width="17.7109375" style="695" customWidth="1"/>
    <col min="12806" max="12806" width="13.7109375" style="695" customWidth="1"/>
    <col min="12807" max="12807" width="34.7109375" style="695" customWidth="1"/>
    <col min="12808" max="12808" width="17.7109375" style="695" customWidth="1"/>
    <col min="12809" max="12809" width="13.7109375" style="695" customWidth="1"/>
    <col min="12810" max="12810" width="30.7109375" style="695" customWidth="1"/>
    <col min="12811" max="12811" width="38.42578125" style="695" customWidth="1"/>
    <col min="12812" max="13056" width="9.140625" style="695"/>
    <col min="13057" max="13057" width="8.7109375" style="695" customWidth="1"/>
    <col min="13058" max="13058" width="45.7109375" style="695" customWidth="1"/>
    <col min="13059" max="13059" width="15.7109375" style="695" customWidth="1"/>
    <col min="13060" max="13061" width="17.7109375" style="695" customWidth="1"/>
    <col min="13062" max="13062" width="13.7109375" style="695" customWidth="1"/>
    <col min="13063" max="13063" width="34.7109375" style="695" customWidth="1"/>
    <col min="13064" max="13064" width="17.7109375" style="695" customWidth="1"/>
    <col min="13065" max="13065" width="13.7109375" style="695" customWidth="1"/>
    <col min="13066" max="13066" width="30.7109375" style="695" customWidth="1"/>
    <col min="13067" max="13067" width="38.42578125" style="695" customWidth="1"/>
    <col min="13068" max="13312" width="9.140625" style="695"/>
    <col min="13313" max="13313" width="8.7109375" style="695" customWidth="1"/>
    <col min="13314" max="13314" width="45.7109375" style="695" customWidth="1"/>
    <col min="13315" max="13315" width="15.7109375" style="695" customWidth="1"/>
    <col min="13316" max="13317" width="17.7109375" style="695" customWidth="1"/>
    <col min="13318" max="13318" width="13.7109375" style="695" customWidth="1"/>
    <col min="13319" max="13319" width="34.7109375" style="695" customWidth="1"/>
    <col min="13320" max="13320" width="17.7109375" style="695" customWidth="1"/>
    <col min="13321" max="13321" width="13.7109375" style="695" customWidth="1"/>
    <col min="13322" max="13322" width="30.7109375" style="695" customWidth="1"/>
    <col min="13323" max="13323" width="38.42578125" style="695" customWidth="1"/>
    <col min="13324" max="13568" width="9.140625" style="695"/>
    <col min="13569" max="13569" width="8.7109375" style="695" customWidth="1"/>
    <col min="13570" max="13570" width="45.7109375" style="695" customWidth="1"/>
    <col min="13571" max="13571" width="15.7109375" style="695" customWidth="1"/>
    <col min="13572" max="13573" width="17.7109375" style="695" customWidth="1"/>
    <col min="13574" max="13574" width="13.7109375" style="695" customWidth="1"/>
    <col min="13575" max="13575" width="34.7109375" style="695" customWidth="1"/>
    <col min="13576" max="13576" width="17.7109375" style="695" customWidth="1"/>
    <col min="13577" max="13577" width="13.7109375" style="695" customWidth="1"/>
    <col min="13578" max="13578" width="30.7109375" style="695" customWidth="1"/>
    <col min="13579" max="13579" width="38.42578125" style="695" customWidth="1"/>
    <col min="13580" max="13824" width="9.140625" style="695"/>
    <col min="13825" max="13825" width="8.7109375" style="695" customWidth="1"/>
    <col min="13826" max="13826" width="45.7109375" style="695" customWidth="1"/>
    <col min="13827" max="13827" width="15.7109375" style="695" customWidth="1"/>
    <col min="13828" max="13829" width="17.7109375" style="695" customWidth="1"/>
    <col min="13830" max="13830" width="13.7109375" style="695" customWidth="1"/>
    <col min="13831" max="13831" width="34.7109375" style="695" customWidth="1"/>
    <col min="13832" max="13832" width="17.7109375" style="695" customWidth="1"/>
    <col min="13833" max="13833" width="13.7109375" style="695" customWidth="1"/>
    <col min="13834" max="13834" width="30.7109375" style="695" customWidth="1"/>
    <col min="13835" max="13835" width="38.42578125" style="695" customWidth="1"/>
    <col min="13836" max="14080" width="9.140625" style="695"/>
    <col min="14081" max="14081" width="8.7109375" style="695" customWidth="1"/>
    <col min="14082" max="14082" width="45.7109375" style="695" customWidth="1"/>
    <col min="14083" max="14083" width="15.7109375" style="695" customWidth="1"/>
    <col min="14084" max="14085" width="17.7109375" style="695" customWidth="1"/>
    <col min="14086" max="14086" width="13.7109375" style="695" customWidth="1"/>
    <col min="14087" max="14087" width="34.7109375" style="695" customWidth="1"/>
    <col min="14088" max="14088" width="17.7109375" style="695" customWidth="1"/>
    <col min="14089" max="14089" width="13.7109375" style="695" customWidth="1"/>
    <col min="14090" max="14090" width="30.7109375" style="695" customWidth="1"/>
    <col min="14091" max="14091" width="38.42578125" style="695" customWidth="1"/>
    <col min="14092" max="14336" width="9.140625" style="695"/>
    <col min="14337" max="14337" width="8.7109375" style="695" customWidth="1"/>
    <col min="14338" max="14338" width="45.7109375" style="695" customWidth="1"/>
    <col min="14339" max="14339" width="15.7109375" style="695" customWidth="1"/>
    <col min="14340" max="14341" width="17.7109375" style="695" customWidth="1"/>
    <col min="14342" max="14342" width="13.7109375" style="695" customWidth="1"/>
    <col min="14343" max="14343" width="34.7109375" style="695" customWidth="1"/>
    <col min="14344" max="14344" width="17.7109375" style="695" customWidth="1"/>
    <col min="14345" max="14345" width="13.7109375" style="695" customWidth="1"/>
    <col min="14346" max="14346" width="30.7109375" style="695" customWidth="1"/>
    <col min="14347" max="14347" width="38.42578125" style="695" customWidth="1"/>
    <col min="14348" max="14592" width="9.140625" style="695"/>
    <col min="14593" max="14593" width="8.7109375" style="695" customWidth="1"/>
    <col min="14594" max="14594" width="45.7109375" style="695" customWidth="1"/>
    <col min="14595" max="14595" width="15.7109375" style="695" customWidth="1"/>
    <col min="14596" max="14597" width="17.7109375" style="695" customWidth="1"/>
    <col min="14598" max="14598" width="13.7109375" style="695" customWidth="1"/>
    <col min="14599" max="14599" width="34.7109375" style="695" customWidth="1"/>
    <col min="14600" max="14600" width="17.7109375" style="695" customWidth="1"/>
    <col min="14601" max="14601" width="13.7109375" style="695" customWidth="1"/>
    <col min="14602" max="14602" width="30.7109375" style="695" customWidth="1"/>
    <col min="14603" max="14603" width="38.42578125" style="695" customWidth="1"/>
    <col min="14604" max="14848" width="9.140625" style="695"/>
    <col min="14849" max="14849" width="8.7109375" style="695" customWidth="1"/>
    <col min="14850" max="14850" width="45.7109375" style="695" customWidth="1"/>
    <col min="14851" max="14851" width="15.7109375" style="695" customWidth="1"/>
    <col min="14852" max="14853" width="17.7109375" style="695" customWidth="1"/>
    <col min="14854" max="14854" width="13.7109375" style="695" customWidth="1"/>
    <col min="14855" max="14855" width="34.7109375" style="695" customWidth="1"/>
    <col min="14856" max="14856" width="17.7109375" style="695" customWidth="1"/>
    <col min="14857" max="14857" width="13.7109375" style="695" customWidth="1"/>
    <col min="14858" max="14858" width="30.7109375" style="695" customWidth="1"/>
    <col min="14859" max="14859" width="38.42578125" style="695" customWidth="1"/>
    <col min="14860" max="15104" width="9.140625" style="695"/>
    <col min="15105" max="15105" width="8.7109375" style="695" customWidth="1"/>
    <col min="15106" max="15106" width="45.7109375" style="695" customWidth="1"/>
    <col min="15107" max="15107" width="15.7109375" style="695" customWidth="1"/>
    <col min="15108" max="15109" width="17.7109375" style="695" customWidth="1"/>
    <col min="15110" max="15110" width="13.7109375" style="695" customWidth="1"/>
    <col min="15111" max="15111" width="34.7109375" style="695" customWidth="1"/>
    <col min="15112" max="15112" width="17.7109375" style="695" customWidth="1"/>
    <col min="15113" max="15113" width="13.7109375" style="695" customWidth="1"/>
    <col min="15114" max="15114" width="30.7109375" style="695" customWidth="1"/>
    <col min="15115" max="15115" width="38.42578125" style="695" customWidth="1"/>
    <col min="15116" max="15360" width="9.140625" style="695"/>
    <col min="15361" max="15361" width="8.7109375" style="695" customWidth="1"/>
    <col min="15362" max="15362" width="45.7109375" style="695" customWidth="1"/>
    <col min="15363" max="15363" width="15.7109375" style="695" customWidth="1"/>
    <col min="15364" max="15365" width="17.7109375" style="695" customWidth="1"/>
    <col min="15366" max="15366" width="13.7109375" style="695" customWidth="1"/>
    <col min="15367" max="15367" width="34.7109375" style="695" customWidth="1"/>
    <col min="15368" max="15368" width="17.7109375" style="695" customWidth="1"/>
    <col min="15369" max="15369" width="13.7109375" style="695" customWidth="1"/>
    <col min="15370" max="15370" width="30.7109375" style="695" customWidth="1"/>
    <col min="15371" max="15371" width="38.42578125" style="695" customWidth="1"/>
    <col min="15372" max="15616" width="9.140625" style="695"/>
    <col min="15617" max="15617" width="8.7109375" style="695" customWidth="1"/>
    <col min="15618" max="15618" width="45.7109375" style="695" customWidth="1"/>
    <col min="15619" max="15619" width="15.7109375" style="695" customWidth="1"/>
    <col min="15620" max="15621" width="17.7109375" style="695" customWidth="1"/>
    <col min="15622" max="15622" width="13.7109375" style="695" customWidth="1"/>
    <col min="15623" max="15623" width="34.7109375" style="695" customWidth="1"/>
    <col min="15624" max="15624" width="17.7109375" style="695" customWidth="1"/>
    <col min="15625" max="15625" width="13.7109375" style="695" customWidth="1"/>
    <col min="15626" max="15626" width="30.7109375" style="695" customWidth="1"/>
    <col min="15627" max="15627" width="38.42578125" style="695" customWidth="1"/>
    <col min="15628" max="15872" width="9.140625" style="695"/>
    <col min="15873" max="15873" width="8.7109375" style="695" customWidth="1"/>
    <col min="15874" max="15874" width="45.7109375" style="695" customWidth="1"/>
    <col min="15875" max="15875" width="15.7109375" style="695" customWidth="1"/>
    <col min="15876" max="15877" width="17.7109375" style="695" customWidth="1"/>
    <col min="15878" max="15878" width="13.7109375" style="695" customWidth="1"/>
    <col min="15879" max="15879" width="34.7109375" style="695" customWidth="1"/>
    <col min="15880" max="15880" width="17.7109375" style="695" customWidth="1"/>
    <col min="15881" max="15881" width="13.7109375" style="695" customWidth="1"/>
    <col min="15882" max="15882" width="30.7109375" style="695" customWidth="1"/>
    <col min="15883" max="15883" width="38.42578125" style="695" customWidth="1"/>
    <col min="15884" max="16128" width="9.140625" style="695"/>
    <col min="16129" max="16129" width="8.7109375" style="695" customWidth="1"/>
    <col min="16130" max="16130" width="45.7109375" style="695" customWidth="1"/>
    <col min="16131" max="16131" width="15.7109375" style="695" customWidth="1"/>
    <col min="16132" max="16133" width="17.7109375" style="695" customWidth="1"/>
    <col min="16134" max="16134" width="13.7109375" style="695" customWidth="1"/>
    <col min="16135" max="16135" width="34.7109375" style="695" customWidth="1"/>
    <col min="16136" max="16136" width="17.7109375" style="695" customWidth="1"/>
    <col min="16137" max="16137" width="13.7109375" style="695" customWidth="1"/>
    <col min="16138" max="16138" width="30.7109375" style="695" customWidth="1"/>
    <col min="16139" max="16139" width="38.42578125" style="695" customWidth="1"/>
    <col min="16140" max="16384" width="9.140625" style="695"/>
  </cols>
  <sheetData>
    <row r="1" spans="1:11" ht="57" customHeight="1" x14ac:dyDescent="0.2">
      <c r="A1" s="1644" t="s">
        <v>882</v>
      </c>
      <c r="B1" s="1644"/>
      <c r="C1" s="1644"/>
      <c r="D1" s="1644"/>
      <c r="E1" s="1644"/>
      <c r="F1" s="1644"/>
      <c r="G1" s="1644"/>
      <c r="H1" s="1644"/>
      <c r="I1" s="1644"/>
      <c r="J1" s="1644"/>
    </row>
    <row r="2" spans="1:11" s="696" customFormat="1" ht="18" customHeight="1" x14ac:dyDescent="0.25">
      <c r="A2" s="1645" t="s">
        <v>1536</v>
      </c>
      <c r="B2" s="1645"/>
      <c r="C2" s="1645"/>
      <c r="D2" s="1645"/>
      <c r="E2" s="1645"/>
      <c r="F2" s="1645"/>
      <c r="G2" s="1645"/>
      <c r="H2" s="1645"/>
      <c r="I2" s="1645"/>
      <c r="J2" s="1645"/>
    </row>
    <row r="3" spans="1:11" ht="13.5" customHeight="1" x14ac:dyDescent="0.3">
      <c r="A3" s="697"/>
      <c r="B3" s="1087"/>
      <c r="C3" s="697"/>
      <c r="D3" s="697"/>
      <c r="E3" s="697"/>
      <c r="F3" s="697"/>
      <c r="G3" s="1087"/>
      <c r="H3" s="697"/>
      <c r="I3" s="697"/>
      <c r="J3" s="1087"/>
    </row>
    <row r="4" spans="1:11" ht="167.25" customHeight="1" x14ac:dyDescent="0.2">
      <c r="A4" s="1020" t="s">
        <v>1</v>
      </c>
      <c r="B4" s="149" t="s">
        <v>2</v>
      </c>
      <c r="C4" s="149" t="s">
        <v>3</v>
      </c>
      <c r="D4" s="150" t="s">
        <v>892</v>
      </c>
      <c r="E4" s="151" t="s">
        <v>1587</v>
      </c>
      <c r="F4" s="151" t="s">
        <v>4</v>
      </c>
      <c r="G4" s="149" t="s">
        <v>5</v>
      </c>
      <c r="H4" s="149" t="s">
        <v>1588</v>
      </c>
      <c r="I4" s="149" t="s">
        <v>6</v>
      </c>
      <c r="J4" s="149" t="s">
        <v>7</v>
      </c>
    </row>
    <row r="5" spans="1:11" ht="18.75" x14ac:dyDescent="0.2">
      <c r="A5" s="343">
        <v>1</v>
      </c>
      <c r="B5" s="343">
        <v>2</v>
      </c>
      <c r="C5" s="343">
        <v>3</v>
      </c>
      <c r="D5" s="343">
        <v>4</v>
      </c>
      <c r="E5" s="343">
        <v>5</v>
      </c>
      <c r="F5" s="343">
        <v>6</v>
      </c>
      <c r="G5" s="343">
        <v>7</v>
      </c>
      <c r="H5" s="343">
        <v>8</v>
      </c>
      <c r="I5" s="343">
        <v>9</v>
      </c>
      <c r="J5" s="343">
        <v>10</v>
      </c>
    </row>
    <row r="6" spans="1:11" ht="23.25" customHeight="1" x14ac:dyDescent="0.2">
      <c r="A6" s="1617" t="s">
        <v>318</v>
      </c>
      <c r="B6" s="1617"/>
      <c r="C6" s="1617"/>
      <c r="D6" s="1617"/>
      <c r="E6" s="1617"/>
      <c r="F6" s="1617"/>
      <c r="G6" s="1617"/>
      <c r="H6" s="1617"/>
      <c r="I6" s="1617"/>
      <c r="J6" s="1617"/>
    </row>
    <row r="7" spans="1:11" ht="99.75" customHeight="1" x14ac:dyDescent="0.3">
      <c r="A7" s="698" t="s">
        <v>9</v>
      </c>
      <c r="B7" s="699" t="s">
        <v>601</v>
      </c>
      <c r="C7" s="700" t="s">
        <v>19</v>
      </c>
      <c r="D7" s="701">
        <f>D8+D13</f>
        <v>5110.3</v>
      </c>
      <c r="E7" s="701">
        <f>E8+E13</f>
        <v>2061.1</v>
      </c>
      <c r="F7" s="702">
        <f>(E7/D7)*100</f>
        <v>40.33227012112792</v>
      </c>
      <c r="G7" s="1088"/>
      <c r="H7" s="702">
        <f>H8+H13</f>
        <v>2061.1</v>
      </c>
      <c r="I7" s="702">
        <f>H7/D7*100</f>
        <v>40.33227012112792</v>
      </c>
      <c r="J7" s="699"/>
    </row>
    <row r="8" spans="1:11" ht="100.5" customHeight="1" x14ac:dyDescent="0.2">
      <c r="A8" s="703" t="s">
        <v>21</v>
      </c>
      <c r="B8" s="704" t="s">
        <v>602</v>
      </c>
      <c r="C8" s="705" t="s">
        <v>19</v>
      </c>
      <c r="D8" s="706">
        <v>1000</v>
      </c>
      <c r="E8" s="706">
        <f>E9+E11</f>
        <v>389.7</v>
      </c>
      <c r="F8" s="707">
        <f>(E8/D8)*100</f>
        <v>38.97</v>
      </c>
      <c r="G8" s="1089"/>
      <c r="H8" s="707">
        <f>E8</f>
        <v>389.7</v>
      </c>
      <c r="I8" s="707">
        <f>H8/D8*100</f>
        <v>38.97</v>
      </c>
      <c r="J8" s="704"/>
    </row>
    <row r="9" spans="1:11" ht="237" customHeight="1" x14ac:dyDescent="0.35">
      <c r="A9" s="703" t="s">
        <v>192</v>
      </c>
      <c r="B9" s="704" t="s">
        <v>319</v>
      </c>
      <c r="C9" s="705" t="s">
        <v>19</v>
      </c>
      <c r="D9" s="706">
        <v>600</v>
      </c>
      <c r="E9" s="706">
        <v>0</v>
      </c>
      <c r="F9" s="707">
        <v>0</v>
      </c>
      <c r="G9" s="1090" t="s">
        <v>1578</v>
      </c>
      <c r="H9" s="707">
        <v>0</v>
      </c>
      <c r="I9" s="707">
        <v>0</v>
      </c>
      <c r="J9" s="1094" t="s">
        <v>1996</v>
      </c>
      <c r="K9" s="708"/>
    </row>
    <row r="10" spans="1:11" ht="96" hidden="1" customHeight="1" x14ac:dyDescent="0.5">
      <c r="A10" s="344" t="s">
        <v>193</v>
      </c>
      <c r="B10" s="345" t="s">
        <v>320</v>
      </c>
      <c r="C10" s="705" t="s">
        <v>19</v>
      </c>
      <c r="D10" s="346">
        <v>0</v>
      </c>
      <c r="E10" s="347">
        <v>0</v>
      </c>
      <c r="F10" s="707">
        <v>0</v>
      </c>
      <c r="G10" s="1091"/>
      <c r="H10" s="707">
        <v>0</v>
      </c>
      <c r="I10" s="707">
        <v>0</v>
      </c>
      <c r="J10" s="717" t="s">
        <v>945</v>
      </c>
      <c r="K10" s="709"/>
    </row>
    <row r="11" spans="1:11" ht="154.5" customHeight="1" x14ac:dyDescent="0.5">
      <c r="A11" s="611" t="s">
        <v>61</v>
      </c>
      <c r="B11" s="345" t="s">
        <v>320</v>
      </c>
      <c r="C11" s="705" t="s">
        <v>19</v>
      </c>
      <c r="D11" s="346">
        <v>400</v>
      </c>
      <c r="E11" s="347">
        <v>389.7</v>
      </c>
      <c r="F11" s="707">
        <f>E11/D11*100</f>
        <v>97.424999999999997</v>
      </c>
      <c r="G11" s="1091" t="s">
        <v>1895</v>
      </c>
      <c r="H11" s="707">
        <f>E11</f>
        <v>389.7</v>
      </c>
      <c r="I11" s="707">
        <f>F11</f>
        <v>97.424999999999997</v>
      </c>
      <c r="J11" s="717"/>
      <c r="K11" s="709"/>
    </row>
    <row r="12" spans="1:11" ht="204.75" customHeight="1" x14ac:dyDescent="0.2">
      <c r="A12" s="344" t="s">
        <v>29</v>
      </c>
      <c r="B12" s="345" t="s">
        <v>603</v>
      </c>
      <c r="C12" s="705" t="s">
        <v>19</v>
      </c>
      <c r="D12" s="346">
        <v>0</v>
      </c>
      <c r="E12" s="347">
        <v>0</v>
      </c>
      <c r="F12" s="707">
        <v>0</v>
      </c>
      <c r="G12" s="1091" t="s">
        <v>946</v>
      </c>
      <c r="H12" s="710">
        <v>0</v>
      </c>
      <c r="I12" s="710">
        <v>0</v>
      </c>
      <c r="J12" s="1090" t="s">
        <v>1737</v>
      </c>
      <c r="K12" s="696"/>
    </row>
    <row r="13" spans="1:11" ht="102" customHeight="1" x14ac:dyDescent="0.35">
      <c r="A13" s="703" t="s">
        <v>30</v>
      </c>
      <c r="B13" s="704" t="s">
        <v>604</v>
      </c>
      <c r="C13" s="705" t="s">
        <v>19</v>
      </c>
      <c r="D13" s="706">
        <v>4110.3</v>
      </c>
      <c r="E13" s="706">
        <v>1671.4</v>
      </c>
      <c r="F13" s="707">
        <f t="shared" ref="F13:F17" si="0">(E13/D13)*100</f>
        <v>40.663698513490502</v>
      </c>
      <c r="G13" s="1092" t="s">
        <v>1507</v>
      </c>
      <c r="H13" s="710">
        <f>E13</f>
        <v>1671.4</v>
      </c>
      <c r="I13" s="710">
        <f t="shared" ref="I13:I17" si="1">H13/D13*100</f>
        <v>40.663698513490502</v>
      </c>
      <c r="J13" s="1090" t="s">
        <v>1738</v>
      </c>
      <c r="K13" s="711"/>
    </row>
    <row r="14" spans="1:11" ht="95.25" customHeight="1" x14ac:dyDescent="0.2">
      <c r="A14" s="671" t="s">
        <v>12</v>
      </c>
      <c r="B14" s="925" t="s">
        <v>605</v>
      </c>
      <c r="C14" s="672" t="s">
        <v>19</v>
      </c>
      <c r="D14" s="348">
        <f>D15+D16</f>
        <v>50</v>
      </c>
      <c r="E14" s="348">
        <f>E15+E16</f>
        <v>0</v>
      </c>
      <c r="F14" s="702">
        <v>0</v>
      </c>
      <c r="G14" s="1093"/>
      <c r="H14" s="712">
        <f>E14</f>
        <v>0</v>
      </c>
      <c r="I14" s="712">
        <v>0</v>
      </c>
      <c r="J14" s="1103"/>
      <c r="K14" s="713"/>
    </row>
    <row r="15" spans="1:11" ht="121.5" customHeight="1" x14ac:dyDescent="0.2">
      <c r="A15" s="344" t="s">
        <v>13</v>
      </c>
      <c r="B15" s="349" t="s">
        <v>606</v>
      </c>
      <c r="C15" s="349" t="s">
        <v>19</v>
      </c>
      <c r="D15" s="707">
        <v>0</v>
      </c>
      <c r="E15" s="276">
        <v>0</v>
      </c>
      <c r="F15" s="276">
        <v>0</v>
      </c>
      <c r="G15" s="1094" t="s">
        <v>1579</v>
      </c>
      <c r="H15" s="276">
        <v>0</v>
      </c>
      <c r="I15" s="276">
        <v>0</v>
      </c>
      <c r="J15" s="1104" t="s">
        <v>1737</v>
      </c>
    </row>
    <row r="16" spans="1:11" ht="143.25" customHeight="1" x14ac:dyDescent="0.3">
      <c r="A16" s="350" t="s">
        <v>22</v>
      </c>
      <c r="B16" s="349" t="s">
        <v>607</v>
      </c>
      <c r="C16" s="349" t="s">
        <v>19</v>
      </c>
      <c r="D16" s="707">
        <v>50</v>
      </c>
      <c r="E16" s="276">
        <v>0</v>
      </c>
      <c r="F16" s="276">
        <v>0</v>
      </c>
      <c r="G16" s="1094"/>
      <c r="H16" s="276">
        <v>0</v>
      </c>
      <c r="I16" s="276">
        <v>0</v>
      </c>
      <c r="J16" s="1094" t="s">
        <v>1580</v>
      </c>
      <c r="K16" s="714"/>
    </row>
    <row r="17" spans="1:11" ht="100.5" customHeight="1" x14ac:dyDescent="0.3">
      <c r="A17" s="715"/>
      <c r="B17" s="925" t="s">
        <v>37</v>
      </c>
      <c r="C17" s="252" t="s">
        <v>19</v>
      </c>
      <c r="D17" s="701">
        <f>D14+D7</f>
        <v>5160.3</v>
      </c>
      <c r="E17" s="701">
        <f>E14+E7</f>
        <v>2061.1</v>
      </c>
      <c r="F17" s="702">
        <f t="shared" si="0"/>
        <v>39.941476270759445</v>
      </c>
      <c r="G17" s="1088"/>
      <c r="H17" s="702">
        <f>H14+H7</f>
        <v>2061.1</v>
      </c>
      <c r="I17" s="702">
        <f t="shared" si="1"/>
        <v>39.941476270759445</v>
      </c>
      <c r="J17" s="699"/>
    </row>
    <row r="18" spans="1:11" ht="25.5" customHeight="1" x14ac:dyDescent="0.2">
      <c r="A18" s="1617" t="s">
        <v>321</v>
      </c>
      <c r="B18" s="1617"/>
      <c r="C18" s="1617"/>
      <c r="D18" s="1617"/>
      <c r="E18" s="1617"/>
      <c r="F18" s="1617"/>
      <c r="G18" s="1617"/>
      <c r="H18" s="1617"/>
      <c r="I18" s="1617"/>
      <c r="J18" s="1617"/>
    </row>
    <row r="19" spans="1:11" ht="119.25" customHeight="1" x14ac:dyDescent="0.2">
      <c r="A19" s="698" t="s">
        <v>9</v>
      </c>
      <c r="B19" s="700" t="s">
        <v>608</v>
      </c>
      <c r="C19" s="699" t="s">
        <v>19</v>
      </c>
      <c r="D19" s="702">
        <f>D20</f>
        <v>477</v>
      </c>
      <c r="E19" s="702">
        <f>E20</f>
        <v>0</v>
      </c>
      <c r="F19" s="702">
        <v>0</v>
      </c>
      <c r="G19" s="1095"/>
      <c r="H19" s="702">
        <f>H20</f>
        <v>0</v>
      </c>
      <c r="I19" s="702">
        <v>0</v>
      </c>
      <c r="J19" s="1105"/>
    </row>
    <row r="20" spans="1:11" ht="140.25" customHeight="1" x14ac:dyDescent="0.35">
      <c r="A20" s="703" t="s">
        <v>21</v>
      </c>
      <c r="B20" s="704" t="s">
        <v>609</v>
      </c>
      <c r="C20" s="704" t="s">
        <v>19</v>
      </c>
      <c r="D20" s="707">
        <v>477</v>
      </c>
      <c r="E20" s="707">
        <v>0</v>
      </c>
      <c r="F20" s="707">
        <v>0</v>
      </c>
      <c r="G20" s="1096" t="s">
        <v>1581</v>
      </c>
      <c r="H20" s="707">
        <v>0</v>
      </c>
      <c r="I20" s="707">
        <v>0</v>
      </c>
      <c r="J20" s="1094" t="s">
        <v>944</v>
      </c>
      <c r="K20" s="708"/>
    </row>
    <row r="21" spans="1:11" ht="28.5" customHeight="1" x14ac:dyDescent="0.35">
      <c r="A21" s="1646" t="s">
        <v>12</v>
      </c>
      <c r="B21" s="1647" t="s">
        <v>610</v>
      </c>
      <c r="C21" s="699" t="s">
        <v>15</v>
      </c>
      <c r="D21" s="702">
        <f>D22+D23</f>
        <v>1448.5</v>
      </c>
      <c r="E21" s="702">
        <f>E24</f>
        <v>1190.0999999999999</v>
      </c>
      <c r="F21" s="702">
        <f>E21/D21*100</f>
        <v>82.160856057991012</v>
      </c>
      <c r="G21" s="1648"/>
      <c r="H21" s="702">
        <f>H24</f>
        <v>1190.0999999999999</v>
      </c>
      <c r="I21" s="702">
        <f>F21</f>
        <v>82.160856057991012</v>
      </c>
      <c r="J21" s="1649"/>
      <c r="K21" s="708"/>
    </row>
    <row r="22" spans="1:11" ht="93.75" customHeight="1" x14ac:dyDescent="0.35">
      <c r="A22" s="1646"/>
      <c r="B22" s="1647"/>
      <c r="C22" s="699" t="s">
        <v>16</v>
      </c>
      <c r="D22" s="702">
        <v>343.4</v>
      </c>
      <c r="E22" s="702">
        <f t="shared" ref="E22:E23" si="2">E25</f>
        <v>203.2</v>
      </c>
      <c r="F22" s="702">
        <f>E22/D22*100</f>
        <v>59.172976121141531</v>
      </c>
      <c r="G22" s="1648"/>
      <c r="H22" s="702">
        <f>E22</f>
        <v>203.2</v>
      </c>
      <c r="I22" s="702">
        <f t="shared" ref="I22:I23" si="3">F22</f>
        <v>59.172976121141531</v>
      </c>
      <c r="J22" s="1649"/>
      <c r="K22" s="708"/>
    </row>
    <row r="23" spans="1:11" ht="112.5" customHeight="1" x14ac:dyDescent="0.35">
      <c r="A23" s="1646"/>
      <c r="B23" s="1647"/>
      <c r="C23" s="699" t="s">
        <v>19</v>
      </c>
      <c r="D23" s="702">
        <f>D26</f>
        <v>1105.0999999999999</v>
      </c>
      <c r="E23" s="702">
        <f t="shared" si="2"/>
        <v>986.9</v>
      </c>
      <c r="F23" s="702">
        <f>E23/D23*100</f>
        <v>89.304135372364499</v>
      </c>
      <c r="G23" s="1648"/>
      <c r="H23" s="702">
        <f>H26</f>
        <v>986.9</v>
      </c>
      <c r="I23" s="702">
        <f t="shared" si="3"/>
        <v>89.304135372364499</v>
      </c>
      <c r="J23" s="1649"/>
      <c r="K23" s="708"/>
    </row>
    <row r="24" spans="1:11" ht="26.25" customHeight="1" x14ac:dyDescent="0.35">
      <c r="A24" s="1640" t="s">
        <v>13</v>
      </c>
      <c r="B24" s="1641" t="s">
        <v>611</v>
      </c>
      <c r="C24" s="704" t="s">
        <v>15</v>
      </c>
      <c r="D24" s="710">
        <f>D25+D26</f>
        <v>1448.5</v>
      </c>
      <c r="E24" s="710">
        <f>E25+E26</f>
        <v>1190.0999999999999</v>
      </c>
      <c r="F24" s="710">
        <f>E24/D24*100</f>
        <v>82.160856057991012</v>
      </c>
      <c r="G24" s="1642" t="s">
        <v>1583</v>
      </c>
      <c r="H24" s="710">
        <f>E24</f>
        <v>1190.0999999999999</v>
      </c>
      <c r="I24" s="710">
        <f>F24</f>
        <v>82.160856057991012</v>
      </c>
      <c r="J24" s="1643" t="s">
        <v>1582</v>
      </c>
      <c r="K24" s="708"/>
    </row>
    <row r="25" spans="1:11" ht="99" customHeight="1" x14ac:dyDescent="0.35">
      <c r="A25" s="1640"/>
      <c r="B25" s="1641"/>
      <c r="C25" s="704" t="s">
        <v>16</v>
      </c>
      <c r="D25" s="710">
        <v>343.4</v>
      </c>
      <c r="E25" s="710">
        <v>203.2</v>
      </c>
      <c r="F25" s="710">
        <f t="shared" ref="F25:F26" si="4">E25/D25*100</f>
        <v>59.172976121141531</v>
      </c>
      <c r="G25" s="1642"/>
      <c r="H25" s="710">
        <f>E25</f>
        <v>203.2</v>
      </c>
      <c r="I25" s="710">
        <f t="shared" ref="I25:I26" si="5">F25</f>
        <v>59.172976121141531</v>
      </c>
      <c r="J25" s="1643"/>
      <c r="K25" s="708"/>
    </row>
    <row r="26" spans="1:11" ht="123.75" customHeight="1" x14ac:dyDescent="0.35">
      <c r="A26" s="703"/>
      <c r="B26" s="1282" t="s">
        <v>2050</v>
      </c>
      <c r="C26" s="704" t="s">
        <v>19</v>
      </c>
      <c r="D26" s="710">
        <v>1105.0999999999999</v>
      </c>
      <c r="E26" s="710">
        <v>986.9</v>
      </c>
      <c r="F26" s="710">
        <f t="shared" si="4"/>
        <v>89.304135372364499</v>
      </c>
      <c r="G26" s="1280"/>
      <c r="H26" s="710">
        <f>E26</f>
        <v>986.9</v>
      </c>
      <c r="I26" s="710">
        <f t="shared" si="5"/>
        <v>89.304135372364499</v>
      </c>
      <c r="J26" s="1281"/>
      <c r="K26" s="708"/>
    </row>
    <row r="27" spans="1:11" ht="24.75" customHeight="1" x14ac:dyDescent="0.3">
      <c r="A27" s="1637"/>
      <c r="B27" s="1627" t="s">
        <v>47</v>
      </c>
      <c r="C27" s="699" t="s">
        <v>15</v>
      </c>
      <c r="D27" s="701">
        <f>D19+D21</f>
        <v>1925.5</v>
      </c>
      <c r="E27" s="701">
        <f>E19+E21</f>
        <v>1190.0999999999999</v>
      </c>
      <c r="F27" s="702">
        <f>E27/D27*100</f>
        <v>61.807322773305629</v>
      </c>
      <c r="G27" s="1097"/>
      <c r="H27" s="702">
        <f>H19+H21</f>
        <v>1190.0999999999999</v>
      </c>
      <c r="I27" s="702">
        <f>F27</f>
        <v>61.807322773305629</v>
      </c>
      <c r="J27" s="1106"/>
    </row>
    <row r="28" spans="1:11" ht="78" customHeight="1" x14ac:dyDescent="0.3">
      <c r="A28" s="1638"/>
      <c r="B28" s="1628"/>
      <c r="C28" s="699" t="s">
        <v>16</v>
      </c>
      <c r="D28" s="701">
        <f>D22</f>
        <v>343.4</v>
      </c>
      <c r="E28" s="701">
        <f t="shared" ref="E28:F28" si="6">E22</f>
        <v>203.2</v>
      </c>
      <c r="F28" s="701">
        <f t="shared" si="6"/>
        <v>59.172976121141531</v>
      </c>
      <c r="G28" s="1097"/>
      <c r="H28" s="702">
        <f>H22</f>
        <v>203.2</v>
      </c>
      <c r="I28" s="702">
        <f>I22</f>
        <v>59.172976121141531</v>
      </c>
      <c r="J28" s="1106"/>
    </row>
    <row r="29" spans="1:11" ht="96" customHeight="1" x14ac:dyDescent="0.3">
      <c r="A29" s="1639"/>
      <c r="B29" s="1629"/>
      <c r="C29" s="699" t="s">
        <v>19</v>
      </c>
      <c r="D29" s="701">
        <f>D19+D23</f>
        <v>1582.1</v>
      </c>
      <c r="E29" s="701">
        <f t="shared" ref="E29" si="7">E19+E23</f>
        <v>986.9</v>
      </c>
      <c r="F29" s="701">
        <f>E29/D29*100</f>
        <v>62.379116364325895</v>
      </c>
      <c r="G29" s="1097"/>
      <c r="H29" s="701">
        <f>H19+H23</f>
        <v>986.9</v>
      </c>
      <c r="I29" s="701">
        <f>F29</f>
        <v>62.379116364325895</v>
      </c>
      <c r="J29" s="1106"/>
    </row>
    <row r="30" spans="1:11" ht="30.75" customHeight="1" x14ac:dyDescent="0.2">
      <c r="A30" s="1617" t="s">
        <v>322</v>
      </c>
      <c r="B30" s="1617"/>
      <c r="C30" s="1617"/>
      <c r="D30" s="1617"/>
      <c r="E30" s="1617"/>
      <c r="F30" s="1617"/>
      <c r="G30" s="1617"/>
      <c r="H30" s="1617"/>
      <c r="I30" s="1617"/>
      <c r="J30" s="1617"/>
    </row>
    <row r="31" spans="1:11" ht="30.75" customHeight="1" x14ac:dyDescent="0.2">
      <c r="A31" s="1618" t="s">
        <v>9</v>
      </c>
      <c r="B31" s="1621" t="s">
        <v>612</v>
      </c>
      <c r="C31" s="699" t="s">
        <v>15</v>
      </c>
      <c r="D31" s="895">
        <f>D32+D33</f>
        <v>10560.9</v>
      </c>
      <c r="E31" s="895">
        <f>E32+E33</f>
        <v>1422.8</v>
      </c>
      <c r="F31" s="894">
        <f t="shared" ref="F31:F43" si="8">(E31/D31)*100</f>
        <v>13.472336637975928</v>
      </c>
      <c r="G31" s="1098"/>
      <c r="H31" s="1111">
        <f>H32+H33</f>
        <v>1422.8</v>
      </c>
      <c r="I31" s="1108">
        <f>F31</f>
        <v>13.472336637975928</v>
      </c>
      <c r="J31" s="699"/>
    </row>
    <row r="32" spans="1:11" ht="85.5" customHeight="1" x14ac:dyDescent="0.2">
      <c r="A32" s="1619"/>
      <c r="B32" s="1622"/>
      <c r="C32" s="699" t="s">
        <v>16</v>
      </c>
      <c r="D32" s="1108">
        <f>D36</f>
        <v>9840.9</v>
      </c>
      <c r="E32" s="1108">
        <f>E36</f>
        <v>1163.8</v>
      </c>
      <c r="F32" s="1108">
        <f t="shared" si="8"/>
        <v>11.826154111920657</v>
      </c>
      <c r="G32" s="1099"/>
      <c r="H32" s="1108">
        <f>H36</f>
        <v>1163.8</v>
      </c>
      <c r="I32" s="1108">
        <f>F32</f>
        <v>11.826154111920657</v>
      </c>
      <c r="J32" s="699"/>
    </row>
    <row r="33" spans="1:11" ht="96" customHeight="1" x14ac:dyDescent="0.2">
      <c r="A33" s="1620"/>
      <c r="B33" s="1623"/>
      <c r="C33" s="699" t="s">
        <v>19</v>
      </c>
      <c r="D33" s="1108">
        <f>D34+D35</f>
        <v>720</v>
      </c>
      <c r="E33" s="1108">
        <f>E34+E35</f>
        <v>259</v>
      </c>
      <c r="F33" s="1108">
        <f t="shared" si="8"/>
        <v>35.972222222222221</v>
      </c>
      <c r="G33" s="1099"/>
      <c r="H33" s="1108">
        <f>H34+H35</f>
        <v>259</v>
      </c>
      <c r="I33" s="1108">
        <f>F33</f>
        <v>35.972222222222221</v>
      </c>
      <c r="J33" s="699"/>
    </row>
    <row r="34" spans="1:11" ht="96.75" customHeight="1" x14ac:dyDescent="0.2">
      <c r="A34" s="703" t="s">
        <v>21</v>
      </c>
      <c r="B34" s="716" t="s">
        <v>613</v>
      </c>
      <c r="C34" s="717" t="s">
        <v>19</v>
      </c>
      <c r="D34" s="1109">
        <v>360</v>
      </c>
      <c r="E34" s="1109">
        <v>259</v>
      </c>
      <c r="F34" s="1109">
        <f t="shared" si="8"/>
        <v>71.944444444444443</v>
      </c>
      <c r="G34" s="1100" t="s">
        <v>1584</v>
      </c>
      <c r="H34" s="1109">
        <v>259</v>
      </c>
      <c r="I34" s="1109">
        <f t="shared" ref="I34:I39" si="9">H34/D34*100</f>
        <v>71.944444444444443</v>
      </c>
      <c r="J34" s="941" t="s">
        <v>1585</v>
      </c>
    </row>
    <row r="35" spans="1:11" ht="96.75" customHeight="1" x14ac:dyDescent="0.2">
      <c r="A35" s="703" t="s">
        <v>29</v>
      </c>
      <c r="B35" s="704" t="s">
        <v>614</v>
      </c>
      <c r="C35" s="717" t="s">
        <v>19</v>
      </c>
      <c r="D35" s="1109">
        <v>360</v>
      </c>
      <c r="E35" s="1109">
        <v>0</v>
      </c>
      <c r="F35" s="1109">
        <f t="shared" si="8"/>
        <v>0</v>
      </c>
      <c r="G35" s="1100"/>
      <c r="H35" s="1109">
        <f>E35</f>
        <v>0</v>
      </c>
      <c r="I35" s="1109">
        <f t="shared" si="9"/>
        <v>0</v>
      </c>
      <c r="J35" s="941" t="s">
        <v>1585</v>
      </c>
      <c r="K35" s="718"/>
    </row>
    <row r="36" spans="1:11" ht="241.5" customHeight="1" x14ac:dyDescent="0.2">
      <c r="A36" s="703" t="s">
        <v>30</v>
      </c>
      <c r="B36" s="719" t="s">
        <v>1406</v>
      </c>
      <c r="C36" s="704" t="s">
        <v>16</v>
      </c>
      <c r="D36" s="1109">
        <v>9840.9</v>
      </c>
      <c r="E36" s="1109">
        <v>1163.8</v>
      </c>
      <c r="F36" s="1109">
        <f t="shared" si="8"/>
        <v>11.826154111920657</v>
      </c>
      <c r="G36" s="1101" t="s">
        <v>1586</v>
      </c>
      <c r="H36" s="1109">
        <f>E36</f>
        <v>1163.8</v>
      </c>
      <c r="I36" s="1109">
        <f t="shared" si="9"/>
        <v>11.826154111920657</v>
      </c>
      <c r="J36" s="1094" t="s">
        <v>1739</v>
      </c>
      <c r="K36" s="718"/>
    </row>
    <row r="37" spans="1:11" ht="32.25" customHeight="1" x14ac:dyDescent="0.2">
      <c r="A37" s="1624"/>
      <c r="B37" s="1627" t="s">
        <v>57</v>
      </c>
      <c r="C37" s="699" t="s">
        <v>15</v>
      </c>
      <c r="D37" s="1108">
        <f>D38+D39</f>
        <v>10560.9</v>
      </c>
      <c r="E37" s="1108">
        <f>E38+E39</f>
        <v>1422.8</v>
      </c>
      <c r="F37" s="1108">
        <f t="shared" ref="F37" si="10">E37/D37*100</f>
        <v>13.472336637975928</v>
      </c>
      <c r="G37" s="1630"/>
      <c r="H37" s="1108">
        <f>H38+H39</f>
        <v>1422.8</v>
      </c>
      <c r="I37" s="1108">
        <f t="shared" si="9"/>
        <v>13.472336637975928</v>
      </c>
      <c r="J37" s="1633"/>
      <c r="K37" s="718"/>
    </row>
    <row r="38" spans="1:11" ht="77.25" customHeight="1" x14ac:dyDescent="0.2">
      <c r="A38" s="1625"/>
      <c r="B38" s="1628"/>
      <c r="C38" s="720" t="s">
        <v>16</v>
      </c>
      <c r="D38" s="1108">
        <f>D32</f>
        <v>9840.9</v>
      </c>
      <c r="E38" s="1108">
        <f>E32</f>
        <v>1163.8</v>
      </c>
      <c r="F38" s="1108">
        <f t="shared" si="8"/>
        <v>11.826154111920657</v>
      </c>
      <c r="G38" s="1631"/>
      <c r="H38" s="1108">
        <f>H32</f>
        <v>1163.8</v>
      </c>
      <c r="I38" s="1108">
        <f t="shared" si="9"/>
        <v>11.826154111920657</v>
      </c>
      <c r="J38" s="1634"/>
      <c r="K38" s="718"/>
    </row>
    <row r="39" spans="1:11" ht="99.75" customHeight="1" x14ac:dyDescent="0.2">
      <c r="A39" s="1626"/>
      <c r="B39" s="1629"/>
      <c r="C39" s="720" t="s">
        <v>19</v>
      </c>
      <c r="D39" s="1110">
        <f>D33</f>
        <v>720</v>
      </c>
      <c r="E39" s="1110">
        <f>E33</f>
        <v>259</v>
      </c>
      <c r="F39" s="1108">
        <f t="shared" si="8"/>
        <v>35.972222222222221</v>
      </c>
      <c r="G39" s="1632"/>
      <c r="H39" s="1108">
        <f>H33</f>
        <v>259</v>
      </c>
      <c r="I39" s="1108">
        <f t="shared" si="9"/>
        <v>35.972222222222221</v>
      </c>
      <c r="J39" s="1635"/>
    </row>
    <row r="40" spans="1:11" ht="32.25" customHeight="1" x14ac:dyDescent="0.2">
      <c r="A40" s="1617" t="s">
        <v>615</v>
      </c>
      <c r="B40" s="1617"/>
      <c r="C40" s="1617"/>
      <c r="D40" s="1617"/>
      <c r="E40" s="1617"/>
      <c r="F40" s="1617"/>
      <c r="G40" s="1617"/>
      <c r="H40" s="1617"/>
      <c r="I40" s="1617"/>
      <c r="J40" s="1617"/>
    </row>
    <row r="41" spans="1:11" ht="101.25" customHeight="1" x14ac:dyDescent="0.2">
      <c r="A41" s="698" t="s">
        <v>12</v>
      </c>
      <c r="B41" s="699" t="s">
        <v>1407</v>
      </c>
      <c r="C41" s="704" t="s">
        <v>19</v>
      </c>
      <c r="D41" s="1108">
        <f>D42</f>
        <v>16010</v>
      </c>
      <c r="E41" s="1108">
        <f>E42</f>
        <v>10119.799999999999</v>
      </c>
      <c r="F41" s="1108">
        <f t="shared" si="8"/>
        <v>63.209244222361015</v>
      </c>
      <c r="G41" s="1102"/>
      <c r="H41" s="1108">
        <f>H42</f>
        <v>10119.799999999999</v>
      </c>
      <c r="I41" s="1108">
        <f>F41</f>
        <v>63.209244222361015</v>
      </c>
      <c r="J41" s="1107"/>
    </row>
    <row r="42" spans="1:11" ht="109.5" customHeight="1" x14ac:dyDescent="0.2">
      <c r="A42" s="721" t="s">
        <v>13</v>
      </c>
      <c r="B42" s="704" t="s">
        <v>1408</v>
      </c>
      <c r="C42" s="704" t="s">
        <v>19</v>
      </c>
      <c r="D42" s="1109">
        <v>16010</v>
      </c>
      <c r="E42" s="1109">
        <v>10119.799999999999</v>
      </c>
      <c r="F42" s="1109">
        <f t="shared" si="8"/>
        <v>63.209244222361015</v>
      </c>
      <c r="G42" s="1100" t="s">
        <v>1904</v>
      </c>
      <c r="H42" s="1109">
        <f>E42</f>
        <v>10119.799999999999</v>
      </c>
      <c r="I42" s="1109">
        <f t="shared" ref="I42" si="11">H42/D42*100</f>
        <v>63.209244222361015</v>
      </c>
      <c r="J42" s="1094" t="s">
        <v>1997</v>
      </c>
    </row>
    <row r="43" spans="1:11" ht="20.25" customHeight="1" x14ac:dyDescent="0.2">
      <c r="A43" s="1636"/>
      <c r="B43" s="1610" t="s">
        <v>75</v>
      </c>
      <c r="C43" s="699" t="s">
        <v>15</v>
      </c>
      <c r="D43" s="1110">
        <f>D44</f>
        <v>16010</v>
      </c>
      <c r="E43" s="1110">
        <f>E44</f>
        <v>10119.799999999999</v>
      </c>
      <c r="F43" s="1108">
        <f t="shared" si="8"/>
        <v>63.209244222361015</v>
      </c>
      <c r="G43" s="1611"/>
      <c r="H43" s="1108">
        <f t="shared" ref="H43:H44" si="12">E43</f>
        <v>10119.799999999999</v>
      </c>
      <c r="I43" s="1108">
        <f>F43</f>
        <v>63.209244222361015</v>
      </c>
      <c r="J43" s="1614"/>
    </row>
    <row r="44" spans="1:11" ht="93.75" customHeight="1" x14ac:dyDescent="0.2">
      <c r="A44" s="1636"/>
      <c r="B44" s="1610"/>
      <c r="C44" s="699" t="s">
        <v>19</v>
      </c>
      <c r="D44" s="1110">
        <f>D41</f>
        <v>16010</v>
      </c>
      <c r="E44" s="1110">
        <f>E41</f>
        <v>10119.799999999999</v>
      </c>
      <c r="F44" s="1110">
        <f>E44/D44*100</f>
        <v>63.209244222361015</v>
      </c>
      <c r="G44" s="1613"/>
      <c r="H44" s="1108">
        <f t="shared" si="12"/>
        <v>10119.799999999999</v>
      </c>
      <c r="I44" s="1108">
        <f t="shared" ref="I44:I46" si="13">H44/D44*100</f>
        <v>63.209244222361015</v>
      </c>
      <c r="J44" s="1616"/>
    </row>
    <row r="45" spans="1:11" ht="24.75" customHeight="1" x14ac:dyDescent="0.2">
      <c r="A45" s="1609"/>
      <c r="B45" s="1610" t="s">
        <v>54</v>
      </c>
      <c r="C45" s="699" t="s">
        <v>15</v>
      </c>
      <c r="D45" s="1110">
        <f>D46+D47</f>
        <v>33656.699999999997</v>
      </c>
      <c r="E45" s="1110">
        <f>E46+E47</f>
        <v>14793.8</v>
      </c>
      <c r="F45" s="1108">
        <f t="shared" ref="F45:F46" si="14">E45/D45*100</f>
        <v>43.954992616626107</v>
      </c>
      <c r="G45" s="1611"/>
      <c r="H45" s="1108">
        <f>H46+H47</f>
        <v>14793.8</v>
      </c>
      <c r="I45" s="1108">
        <f t="shared" si="13"/>
        <v>43.954992616626107</v>
      </c>
      <c r="J45" s="1614"/>
    </row>
    <row r="46" spans="1:11" ht="90.75" customHeight="1" x14ac:dyDescent="0.2">
      <c r="A46" s="1609"/>
      <c r="B46" s="1610"/>
      <c r="C46" s="699" t="s">
        <v>16</v>
      </c>
      <c r="D46" s="1110">
        <f>D38+D28</f>
        <v>10184.299999999999</v>
      </c>
      <c r="E46" s="1110">
        <f>E38+E28</f>
        <v>1367</v>
      </c>
      <c r="F46" s="1108">
        <f t="shared" si="14"/>
        <v>13.422621093251378</v>
      </c>
      <c r="G46" s="1612"/>
      <c r="H46" s="1110">
        <f>E46</f>
        <v>1367</v>
      </c>
      <c r="I46" s="1108">
        <f t="shared" si="13"/>
        <v>13.422621093251378</v>
      </c>
      <c r="J46" s="1615"/>
    </row>
    <row r="47" spans="1:11" ht="99" customHeight="1" x14ac:dyDescent="0.2">
      <c r="A47" s="1609"/>
      <c r="B47" s="1610"/>
      <c r="C47" s="720" t="s">
        <v>19</v>
      </c>
      <c r="D47" s="1108">
        <f>D17+D29+D39+D44</f>
        <v>23472.400000000001</v>
      </c>
      <c r="E47" s="1108">
        <f>E17+E29+E39+E44</f>
        <v>13426.8</v>
      </c>
      <c r="F47" s="1108">
        <f>E47/D47*100</f>
        <v>57.202501661525872</v>
      </c>
      <c r="G47" s="1613"/>
      <c r="H47" s="1108">
        <f>H17+H29+H39+H44</f>
        <v>13426.8</v>
      </c>
      <c r="I47" s="1108">
        <f>H47/D47*100</f>
        <v>57.202501661525872</v>
      </c>
      <c r="J47" s="1616"/>
    </row>
  </sheetData>
  <mergeCells count="30">
    <mergeCell ref="J24:J25"/>
    <mergeCell ref="A1:J1"/>
    <mergeCell ref="A2:J2"/>
    <mergeCell ref="A6:J6"/>
    <mergeCell ref="A18:J18"/>
    <mergeCell ref="A21:A23"/>
    <mergeCell ref="B21:B23"/>
    <mergeCell ref="G21:G23"/>
    <mergeCell ref="J21:J23"/>
    <mergeCell ref="A27:A29"/>
    <mergeCell ref="B27:B29"/>
    <mergeCell ref="A24:A25"/>
    <mergeCell ref="B24:B25"/>
    <mergeCell ref="G24:G25"/>
    <mergeCell ref="A45:A47"/>
    <mergeCell ref="B45:B47"/>
    <mergeCell ref="G45:G47"/>
    <mergeCell ref="J45:J47"/>
    <mergeCell ref="A30:J30"/>
    <mergeCell ref="A31:A33"/>
    <mergeCell ref="B31:B33"/>
    <mergeCell ref="A37:A39"/>
    <mergeCell ref="B37:B39"/>
    <mergeCell ref="G37:G39"/>
    <mergeCell ref="J37:J39"/>
    <mergeCell ref="A40:J40"/>
    <mergeCell ref="A43:A44"/>
    <mergeCell ref="B43:B44"/>
    <mergeCell ref="G43:G44"/>
    <mergeCell ref="J43:J44"/>
  </mergeCells>
  <pageMargins left="0.78740157480314965" right="0.39370078740157483" top="0.78740157480314965" bottom="0.78740157480314965" header="0.51181102362204722" footer="0.39370078740157483"/>
  <pageSetup paperSize="9" scale="59" firstPageNumber="70" orientation="landscape" useFirstPageNumber="1" horizontalDpi="4294967293" verticalDpi="300" r:id="rId1"/>
  <headerFooter>
    <oddFooter>&amp;R&amp;"Times New Roman,обычный"&amp;14&amp;P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N217"/>
  <sheetViews>
    <sheetView view="pageBreakPreview" topLeftCell="A161" zoomScale="60" zoomScaleNormal="60" zoomScalePageLayoutView="40" workbookViewId="0">
      <selection activeCell="E156" sqref="E156"/>
    </sheetView>
  </sheetViews>
  <sheetFormatPr defaultRowHeight="15" x14ac:dyDescent="0.25"/>
  <cols>
    <col min="1" max="1" width="8.7109375" style="644" customWidth="1"/>
    <col min="2" max="2" width="45.7109375" style="1115" customWidth="1"/>
    <col min="3" max="3" width="15.7109375" style="662" customWidth="1"/>
    <col min="4" max="5" width="17.7109375" style="644" customWidth="1"/>
    <col min="6" max="6" width="13.7109375" style="644" customWidth="1"/>
    <col min="7" max="7" width="34.7109375" style="1122" customWidth="1"/>
    <col min="8" max="8" width="17.7109375" style="644" customWidth="1"/>
    <col min="9" max="9" width="13.7109375" style="644" customWidth="1"/>
    <col min="10" max="10" width="30.7109375" style="1122" customWidth="1"/>
    <col min="11" max="11" width="29" style="644" customWidth="1"/>
    <col min="12" max="14" width="9.140625" style="644"/>
    <col min="15" max="16384" width="9.140625" style="645"/>
  </cols>
  <sheetData>
    <row r="1" spans="1:10" ht="43.35" customHeight="1" x14ac:dyDescent="0.25">
      <c r="A1" s="1722" t="s">
        <v>881</v>
      </c>
      <c r="B1" s="1722"/>
      <c r="C1" s="1722"/>
      <c r="D1" s="1722"/>
      <c r="E1" s="1722"/>
      <c r="F1" s="1722"/>
      <c r="G1" s="1722"/>
      <c r="H1" s="1722"/>
      <c r="I1" s="1722"/>
      <c r="J1" s="1722"/>
    </row>
    <row r="2" spans="1:10" ht="27" customHeight="1" x14ac:dyDescent="0.25">
      <c r="A2" s="1722" t="s">
        <v>330</v>
      </c>
      <c r="B2" s="1722"/>
      <c r="C2" s="1722"/>
      <c r="D2" s="1722"/>
      <c r="E2" s="1722"/>
      <c r="F2" s="1722"/>
      <c r="G2" s="1722"/>
      <c r="H2" s="1722"/>
      <c r="I2" s="1722"/>
      <c r="J2" s="1722"/>
    </row>
    <row r="3" spans="1:10" ht="27" customHeight="1" x14ac:dyDescent="0.25">
      <c r="A3" s="1722" t="s">
        <v>1542</v>
      </c>
      <c r="B3" s="1722"/>
      <c r="C3" s="1722"/>
      <c r="D3" s="1722"/>
      <c r="E3" s="1722"/>
      <c r="F3" s="1722"/>
      <c r="G3" s="1722"/>
      <c r="H3" s="1722"/>
      <c r="I3" s="1722"/>
      <c r="J3" s="1722"/>
    </row>
    <row r="4" spans="1:10" ht="18.75" x14ac:dyDescent="0.3">
      <c r="A4" s="351"/>
      <c r="B4" s="351"/>
      <c r="C4" s="643"/>
      <c r="D4" s="643"/>
      <c r="E4" s="643"/>
      <c r="F4" s="643"/>
      <c r="G4" s="1123"/>
      <c r="H4" s="643"/>
      <c r="I4" s="643"/>
      <c r="J4" s="1121"/>
    </row>
    <row r="5" spans="1:10" ht="117" customHeight="1" x14ac:dyDescent="0.25">
      <c r="A5" s="1020" t="s">
        <v>1</v>
      </c>
      <c r="B5" s="149" t="s">
        <v>2</v>
      </c>
      <c r="C5" s="149" t="s">
        <v>3</v>
      </c>
      <c r="D5" s="150" t="s">
        <v>892</v>
      </c>
      <c r="E5" s="151" t="s">
        <v>1587</v>
      </c>
      <c r="F5" s="151" t="s">
        <v>4</v>
      </c>
      <c r="G5" s="149" t="s">
        <v>5</v>
      </c>
      <c r="H5" s="149" t="s">
        <v>1588</v>
      </c>
      <c r="I5" s="149" t="s">
        <v>6</v>
      </c>
      <c r="J5" s="149" t="s">
        <v>7</v>
      </c>
    </row>
    <row r="6" spans="1:10" ht="23.1" customHeight="1" x14ac:dyDescent="0.25">
      <c r="A6" s="1015">
        <v>1</v>
      </c>
      <c r="B6" s="1015">
        <v>2</v>
      </c>
      <c r="C6" s="1015">
        <v>3</v>
      </c>
      <c r="D6" s="1015">
        <v>4</v>
      </c>
      <c r="E6" s="1015">
        <v>5</v>
      </c>
      <c r="F6" s="1015">
        <v>6</v>
      </c>
      <c r="G6" s="1015">
        <v>7</v>
      </c>
      <c r="H6" s="1015">
        <v>8</v>
      </c>
      <c r="I6" s="1015">
        <v>9</v>
      </c>
      <c r="J6" s="1015">
        <v>10</v>
      </c>
    </row>
    <row r="7" spans="1:10" ht="26.45" customHeight="1" x14ac:dyDescent="0.25">
      <c r="A7" s="1298" t="s">
        <v>331</v>
      </c>
      <c r="B7" s="1298"/>
      <c r="C7" s="1298"/>
      <c r="D7" s="1298"/>
      <c r="E7" s="1298"/>
      <c r="F7" s="1298"/>
      <c r="G7" s="1298"/>
      <c r="H7" s="1298"/>
      <c r="I7" s="1298"/>
      <c r="J7" s="1298"/>
    </row>
    <row r="8" spans="1:10" ht="156" customHeight="1" x14ac:dyDescent="0.25">
      <c r="A8" s="352" t="s">
        <v>9</v>
      </c>
      <c r="B8" s="267" t="s">
        <v>332</v>
      </c>
      <c r="C8" s="353" t="s">
        <v>19</v>
      </c>
      <c r="D8" s="961">
        <f>D11+D12</f>
        <v>7121.1</v>
      </c>
      <c r="E8" s="961">
        <f>E11+E12</f>
        <v>4635.3999999999996</v>
      </c>
      <c r="F8" s="961">
        <f>E8/D8*100</f>
        <v>65.093875946131902</v>
      </c>
      <c r="G8" s="1116"/>
      <c r="H8" s="961">
        <f>H11+H12</f>
        <v>4635.3999999999996</v>
      </c>
      <c r="I8" s="961">
        <f>H8/D8*100</f>
        <v>65.093875946131902</v>
      </c>
      <c r="J8" s="353"/>
    </row>
    <row r="9" spans="1:10" ht="92.25" customHeight="1" x14ac:dyDescent="0.25">
      <c r="A9" s="466" t="s">
        <v>21</v>
      </c>
      <c r="B9" s="354" t="s">
        <v>333</v>
      </c>
      <c r="C9" s="630" t="s">
        <v>19</v>
      </c>
      <c r="D9" s="1011">
        <v>0</v>
      </c>
      <c r="E9" s="1011">
        <v>0</v>
      </c>
      <c r="F9" s="1011">
        <v>0</v>
      </c>
      <c r="G9" s="947" t="s">
        <v>821</v>
      </c>
      <c r="H9" s="1011">
        <v>0</v>
      </c>
      <c r="I9" s="1011">
        <v>0</v>
      </c>
      <c r="J9" s="947"/>
    </row>
    <row r="10" spans="1:10" ht="156.75" customHeight="1" x14ac:dyDescent="0.25">
      <c r="A10" s="466" t="s">
        <v>192</v>
      </c>
      <c r="B10" s="949" t="s">
        <v>1522</v>
      </c>
      <c r="C10" s="1703" t="s">
        <v>1656</v>
      </c>
      <c r="D10" s="1703"/>
      <c r="E10" s="1703"/>
      <c r="F10" s="1703"/>
      <c r="G10" s="1703"/>
      <c r="H10" s="1703"/>
      <c r="I10" s="1703"/>
      <c r="J10" s="1703"/>
    </row>
    <row r="11" spans="1:10" ht="118.5" hidden="1" customHeight="1" x14ac:dyDescent="0.25">
      <c r="A11" s="466" t="s">
        <v>29</v>
      </c>
      <c r="B11" s="949" t="s">
        <v>334</v>
      </c>
      <c r="C11" s="630" t="s">
        <v>19</v>
      </c>
      <c r="D11" s="269">
        <v>0</v>
      </c>
      <c r="E11" s="269">
        <v>0</v>
      </c>
      <c r="F11" s="228">
        <v>0</v>
      </c>
      <c r="G11" s="1124"/>
      <c r="H11" s="269">
        <v>0</v>
      </c>
      <c r="I11" s="228">
        <v>0</v>
      </c>
      <c r="J11" s="947" t="s">
        <v>932</v>
      </c>
    </row>
    <row r="12" spans="1:10" ht="165" customHeight="1" x14ac:dyDescent="0.25">
      <c r="A12" s="466" t="s">
        <v>29</v>
      </c>
      <c r="B12" s="949" t="s">
        <v>335</v>
      </c>
      <c r="C12" s="630" t="s">
        <v>19</v>
      </c>
      <c r="D12" s="1002">
        <f>D13+D14+D15+D16</f>
        <v>7121.1</v>
      </c>
      <c r="E12" s="1002">
        <f>E13+E14+E15+E16</f>
        <v>4635.3999999999996</v>
      </c>
      <c r="F12" s="1011">
        <f>E12/D12*100</f>
        <v>65.093875946131902</v>
      </c>
      <c r="G12" s="947" t="s">
        <v>822</v>
      </c>
      <c r="H12" s="1002">
        <f>H13+H14+H15+H16</f>
        <v>4635.3999999999996</v>
      </c>
      <c r="I12" s="1011">
        <f>H12/D12*100</f>
        <v>65.093875946131902</v>
      </c>
      <c r="J12" s="947"/>
    </row>
    <row r="13" spans="1:10" ht="96.75" customHeight="1" x14ac:dyDescent="0.25">
      <c r="A13" s="466" t="s">
        <v>195</v>
      </c>
      <c r="B13" s="949" t="s">
        <v>336</v>
      </c>
      <c r="C13" s="630" t="s">
        <v>19</v>
      </c>
      <c r="D13" s="1002">
        <v>5713.1</v>
      </c>
      <c r="E13" s="1002">
        <v>3803.4</v>
      </c>
      <c r="F13" s="1011">
        <f t="shared" ref="F13:F19" si="0">E13/D13*100</f>
        <v>66.573313962647248</v>
      </c>
      <c r="G13" s="947" t="s">
        <v>947</v>
      </c>
      <c r="H13" s="1002">
        <v>3803.4</v>
      </c>
      <c r="I13" s="1011">
        <f t="shared" ref="I13:I27" si="1">H13/D13*100</f>
        <v>66.573313962647248</v>
      </c>
      <c r="J13" s="947" t="s">
        <v>1335</v>
      </c>
    </row>
    <row r="14" spans="1:10" ht="258" customHeight="1" x14ac:dyDescent="0.25">
      <c r="A14" s="466" t="s">
        <v>196</v>
      </c>
      <c r="B14" s="949" t="s">
        <v>337</v>
      </c>
      <c r="C14" s="630" t="s">
        <v>19</v>
      </c>
      <c r="D14" s="1002">
        <v>1248</v>
      </c>
      <c r="E14" s="1002">
        <v>832</v>
      </c>
      <c r="F14" s="1011">
        <f t="shared" si="0"/>
        <v>66.666666666666657</v>
      </c>
      <c r="G14" s="947" t="s">
        <v>1152</v>
      </c>
      <c r="H14" s="1002">
        <v>832</v>
      </c>
      <c r="I14" s="1011">
        <f t="shared" si="1"/>
        <v>66.666666666666657</v>
      </c>
      <c r="J14" s="947" t="s">
        <v>1335</v>
      </c>
    </row>
    <row r="15" spans="1:10" ht="143.25" customHeight="1" x14ac:dyDescent="0.25">
      <c r="A15" s="466" t="s">
        <v>422</v>
      </c>
      <c r="B15" s="949" t="s">
        <v>338</v>
      </c>
      <c r="C15" s="630" t="s">
        <v>19</v>
      </c>
      <c r="D15" s="1002">
        <v>75</v>
      </c>
      <c r="E15" s="1002">
        <v>0</v>
      </c>
      <c r="F15" s="1011">
        <f t="shared" si="0"/>
        <v>0</v>
      </c>
      <c r="G15" s="947"/>
      <c r="H15" s="1002">
        <v>0</v>
      </c>
      <c r="I15" s="1011">
        <f t="shared" si="1"/>
        <v>0</v>
      </c>
      <c r="J15" s="947" t="s">
        <v>1689</v>
      </c>
    </row>
    <row r="16" spans="1:10" ht="96" customHeight="1" x14ac:dyDescent="0.25">
      <c r="A16" s="466" t="s">
        <v>424</v>
      </c>
      <c r="B16" s="949" t="s">
        <v>339</v>
      </c>
      <c r="C16" s="630" t="s">
        <v>19</v>
      </c>
      <c r="D16" s="1002">
        <v>85</v>
      </c>
      <c r="E16" s="1002">
        <v>0</v>
      </c>
      <c r="F16" s="1011">
        <f t="shared" si="0"/>
        <v>0</v>
      </c>
      <c r="G16" s="947"/>
      <c r="H16" s="1002">
        <v>0</v>
      </c>
      <c r="I16" s="1011">
        <f t="shared" si="1"/>
        <v>0</v>
      </c>
      <c r="J16" s="947" t="s">
        <v>949</v>
      </c>
    </row>
    <row r="17" spans="1:14" ht="90" customHeight="1" x14ac:dyDescent="0.25">
      <c r="A17" s="629" t="s">
        <v>324</v>
      </c>
      <c r="B17" s="948" t="s">
        <v>340</v>
      </c>
      <c r="C17" s="353" t="s">
        <v>19</v>
      </c>
      <c r="D17" s="139">
        <f>D19+D20</f>
        <v>2659</v>
      </c>
      <c r="E17" s="139">
        <f>E19+E20</f>
        <v>126.8</v>
      </c>
      <c r="F17" s="961">
        <f t="shared" si="0"/>
        <v>4.7687100413689354</v>
      </c>
      <c r="G17" s="353"/>
      <c r="H17" s="139">
        <f>H19+H20</f>
        <v>126.8</v>
      </c>
      <c r="I17" s="961">
        <f t="shared" si="1"/>
        <v>4.7687100413689354</v>
      </c>
      <c r="J17" s="353"/>
    </row>
    <row r="18" spans="1:14" ht="90.75" hidden="1" customHeight="1" x14ac:dyDescent="0.25">
      <c r="A18" s="631" t="s">
        <v>13</v>
      </c>
      <c r="B18" s="949" t="s">
        <v>341</v>
      </c>
      <c r="C18" s="630" t="s">
        <v>19</v>
      </c>
      <c r="D18" s="1002">
        <v>0</v>
      </c>
      <c r="E18" s="1002">
        <v>0</v>
      </c>
      <c r="F18" s="1011">
        <v>0</v>
      </c>
      <c r="G18" s="947"/>
      <c r="H18" s="1002">
        <v>0</v>
      </c>
      <c r="I18" s="1011">
        <v>0</v>
      </c>
      <c r="J18" s="947" t="s">
        <v>932</v>
      </c>
    </row>
    <row r="19" spans="1:14" ht="245.25" customHeight="1" x14ac:dyDescent="0.25">
      <c r="A19" s="631" t="s">
        <v>13</v>
      </c>
      <c r="B19" s="949" t="s">
        <v>342</v>
      </c>
      <c r="C19" s="630" t="s">
        <v>19</v>
      </c>
      <c r="D19" s="1002">
        <v>2659</v>
      </c>
      <c r="E19" s="1002">
        <v>126.8</v>
      </c>
      <c r="F19" s="1011">
        <f t="shared" si="0"/>
        <v>4.7687100413689354</v>
      </c>
      <c r="G19" s="947" t="s">
        <v>1448</v>
      </c>
      <c r="H19" s="1002">
        <v>126.8</v>
      </c>
      <c r="I19" s="1011">
        <f t="shared" si="1"/>
        <v>4.7687100413689354</v>
      </c>
      <c r="J19" s="947" t="s">
        <v>1690</v>
      </c>
      <c r="K19" s="646"/>
    </row>
    <row r="20" spans="1:14" ht="92.25" customHeight="1" x14ac:dyDescent="0.25">
      <c r="A20" s="631" t="s">
        <v>22</v>
      </c>
      <c r="B20" s="946" t="s">
        <v>343</v>
      </c>
      <c r="C20" s="630" t="s">
        <v>19</v>
      </c>
      <c r="D20" s="1002">
        <f>D21</f>
        <v>0</v>
      </c>
      <c r="E20" s="1002">
        <f>E21</f>
        <v>0</v>
      </c>
      <c r="F20" s="1011">
        <v>0</v>
      </c>
      <c r="G20" s="947"/>
      <c r="H20" s="1002">
        <f>H21</f>
        <v>0</v>
      </c>
      <c r="I20" s="1011">
        <v>0</v>
      </c>
      <c r="J20" s="947" t="s">
        <v>932</v>
      </c>
    </row>
    <row r="21" spans="1:14" ht="136.5" customHeight="1" x14ac:dyDescent="0.25">
      <c r="A21" s="631" t="s">
        <v>407</v>
      </c>
      <c r="B21" s="946" t="s">
        <v>345</v>
      </c>
      <c r="C21" s="630" t="s">
        <v>19</v>
      </c>
      <c r="D21" s="1002">
        <v>0</v>
      </c>
      <c r="E21" s="1002">
        <v>0</v>
      </c>
      <c r="F21" s="1011">
        <v>0</v>
      </c>
      <c r="G21" s="947" t="s">
        <v>950</v>
      </c>
      <c r="H21" s="1002">
        <v>0</v>
      </c>
      <c r="I21" s="1011">
        <v>0</v>
      </c>
      <c r="J21" s="947"/>
    </row>
    <row r="22" spans="1:14" ht="174" customHeight="1" x14ac:dyDescent="0.25">
      <c r="A22" s="631" t="s">
        <v>220</v>
      </c>
      <c r="B22" s="946" t="s">
        <v>346</v>
      </c>
      <c r="C22" s="630" t="s">
        <v>19</v>
      </c>
      <c r="D22" s="1002">
        <v>0</v>
      </c>
      <c r="E22" s="1002">
        <v>0</v>
      </c>
      <c r="F22" s="1011">
        <v>0</v>
      </c>
      <c r="G22" s="947" t="s">
        <v>1449</v>
      </c>
      <c r="H22" s="1002">
        <v>0</v>
      </c>
      <c r="I22" s="1011">
        <v>0</v>
      </c>
      <c r="J22" s="947"/>
    </row>
    <row r="23" spans="1:14" ht="78" customHeight="1" x14ac:dyDescent="0.25">
      <c r="A23" s="631" t="s">
        <v>222</v>
      </c>
      <c r="B23" s="946" t="s">
        <v>347</v>
      </c>
      <c r="C23" s="355" t="s">
        <v>348</v>
      </c>
      <c r="D23" s="1703" t="s">
        <v>1153</v>
      </c>
      <c r="E23" s="1703"/>
      <c r="F23" s="1703"/>
      <c r="G23" s="1703"/>
      <c r="H23" s="1703"/>
      <c r="I23" s="1703"/>
      <c r="J23" s="1703"/>
    </row>
    <row r="24" spans="1:14" s="648" customFormat="1" ht="27" customHeight="1" x14ac:dyDescent="0.25">
      <c r="A24" s="1704" t="s">
        <v>14</v>
      </c>
      <c r="B24" s="1705" t="s">
        <v>349</v>
      </c>
      <c r="C24" s="356" t="s">
        <v>15</v>
      </c>
      <c r="D24" s="139">
        <f>D25+D26</f>
        <v>368</v>
      </c>
      <c r="E24" s="139">
        <f>E25+E26</f>
        <v>338.6</v>
      </c>
      <c r="F24" s="961">
        <f>E24/D24*100</f>
        <v>92.010869565217405</v>
      </c>
      <c r="G24" s="1689"/>
      <c r="H24" s="139">
        <f>H25+H26</f>
        <v>338.6</v>
      </c>
      <c r="I24" s="961">
        <f>H24/D24*100</f>
        <v>92.010869565217405</v>
      </c>
      <c r="J24" s="1689"/>
      <c r="K24" s="647"/>
      <c r="L24" s="647"/>
      <c r="M24" s="647"/>
      <c r="N24" s="647"/>
    </row>
    <row r="25" spans="1:14" s="648" customFormat="1" ht="78" customHeight="1" x14ac:dyDescent="0.25">
      <c r="A25" s="1704"/>
      <c r="B25" s="1705"/>
      <c r="C25" s="356" t="s">
        <v>16</v>
      </c>
      <c r="D25" s="139">
        <f>D42</f>
        <v>0</v>
      </c>
      <c r="E25" s="139">
        <f>E42</f>
        <v>0</v>
      </c>
      <c r="F25" s="961">
        <v>0</v>
      </c>
      <c r="G25" s="1690"/>
      <c r="H25" s="139">
        <f>H42</f>
        <v>0</v>
      </c>
      <c r="I25" s="961">
        <v>0</v>
      </c>
      <c r="J25" s="1690"/>
      <c r="K25" s="647"/>
      <c r="L25" s="647"/>
      <c r="M25" s="647"/>
      <c r="N25" s="647"/>
    </row>
    <row r="26" spans="1:14" s="648" customFormat="1" ht="98.25" customHeight="1" x14ac:dyDescent="0.25">
      <c r="A26" s="1704"/>
      <c r="B26" s="1705"/>
      <c r="C26" s="356" t="s">
        <v>19</v>
      </c>
      <c r="D26" s="139">
        <f>D27+D39+D40+D43+D44</f>
        <v>368</v>
      </c>
      <c r="E26" s="139">
        <f>E27+E43+E44</f>
        <v>338.6</v>
      </c>
      <c r="F26" s="961">
        <f t="shared" ref="F26:F27" si="2">E26/D26*100</f>
        <v>92.010869565217405</v>
      </c>
      <c r="G26" s="1691"/>
      <c r="H26" s="139">
        <f>H27+H43+H44</f>
        <v>338.6</v>
      </c>
      <c r="I26" s="961">
        <f t="shared" ref="I26" si="3">H26/D26*100</f>
        <v>92.010869565217405</v>
      </c>
      <c r="J26" s="1691"/>
      <c r="K26" s="647"/>
      <c r="L26" s="647"/>
      <c r="M26" s="647"/>
      <c r="N26" s="647"/>
    </row>
    <row r="27" spans="1:14" ht="113.25" customHeight="1" x14ac:dyDescent="0.25">
      <c r="A27" s="631" t="s">
        <v>17</v>
      </c>
      <c r="B27" s="949" t="s">
        <v>350</v>
      </c>
      <c r="C27" s="630" t="s">
        <v>19</v>
      </c>
      <c r="D27" s="1002">
        <f>D30</f>
        <v>18</v>
      </c>
      <c r="E27" s="1002">
        <f>E30</f>
        <v>18</v>
      </c>
      <c r="F27" s="1011">
        <f t="shared" si="2"/>
        <v>100</v>
      </c>
      <c r="G27" s="947" t="s">
        <v>823</v>
      </c>
      <c r="H27" s="1002">
        <f>H30</f>
        <v>18</v>
      </c>
      <c r="I27" s="1011">
        <f t="shared" si="1"/>
        <v>100</v>
      </c>
      <c r="J27" s="947"/>
    </row>
    <row r="28" spans="1:14" ht="117" customHeight="1" x14ac:dyDescent="0.25">
      <c r="A28" s="631" t="s">
        <v>201</v>
      </c>
      <c r="B28" s="949" t="s">
        <v>1372</v>
      </c>
      <c r="C28" s="355" t="s">
        <v>348</v>
      </c>
      <c r="D28" s="1703" t="s">
        <v>1450</v>
      </c>
      <c r="E28" s="1703"/>
      <c r="F28" s="1703"/>
      <c r="G28" s="1703"/>
      <c r="H28" s="1703"/>
      <c r="I28" s="1703"/>
      <c r="J28" s="1703"/>
    </row>
    <row r="29" spans="1:14" ht="159" customHeight="1" x14ac:dyDescent="0.25">
      <c r="A29" s="631" t="s">
        <v>202</v>
      </c>
      <c r="B29" s="949" t="s">
        <v>351</v>
      </c>
      <c r="C29" s="355" t="s">
        <v>348</v>
      </c>
      <c r="D29" s="1703" t="s">
        <v>1998</v>
      </c>
      <c r="E29" s="1703"/>
      <c r="F29" s="1703"/>
      <c r="G29" s="1703"/>
      <c r="H29" s="1703"/>
      <c r="I29" s="1703"/>
      <c r="J29" s="1703"/>
    </row>
    <row r="30" spans="1:14" ht="90" customHeight="1" x14ac:dyDescent="0.25">
      <c r="A30" s="631" t="s">
        <v>203</v>
      </c>
      <c r="B30" s="949" t="s">
        <v>352</v>
      </c>
      <c r="C30" s="630" t="s">
        <v>19</v>
      </c>
      <c r="D30" s="269">
        <v>18</v>
      </c>
      <c r="E30" s="269">
        <v>18</v>
      </c>
      <c r="F30" s="228">
        <f>E30/D30*100</f>
        <v>100</v>
      </c>
      <c r="G30" s="1117" t="s">
        <v>1681</v>
      </c>
      <c r="H30" s="269">
        <v>18</v>
      </c>
      <c r="I30" s="228">
        <f>H30/D30*100</f>
        <v>100</v>
      </c>
      <c r="J30" s="947"/>
    </row>
    <row r="31" spans="1:14" ht="90.75" customHeight="1" x14ac:dyDescent="0.25">
      <c r="A31" s="631" t="s">
        <v>206</v>
      </c>
      <c r="B31" s="949" t="s">
        <v>353</v>
      </c>
      <c r="C31" s="630" t="s">
        <v>348</v>
      </c>
      <c r="D31" s="1703"/>
      <c r="E31" s="1717"/>
      <c r="F31" s="1717"/>
      <c r="G31" s="1717"/>
      <c r="H31" s="1717"/>
      <c r="I31" s="1717"/>
      <c r="J31" s="1717"/>
    </row>
    <row r="32" spans="1:14" ht="138.75" customHeight="1" x14ac:dyDescent="0.25">
      <c r="A32" s="631" t="s">
        <v>207</v>
      </c>
      <c r="B32" s="949" t="s">
        <v>354</v>
      </c>
      <c r="C32" s="630" t="s">
        <v>348</v>
      </c>
      <c r="D32" s="1703" t="s">
        <v>1657</v>
      </c>
      <c r="E32" s="1717"/>
      <c r="F32" s="1717"/>
      <c r="G32" s="1717"/>
      <c r="H32" s="1717"/>
      <c r="I32" s="1717"/>
      <c r="J32" s="1717"/>
    </row>
    <row r="33" spans="1:13" ht="191.25" customHeight="1" x14ac:dyDescent="0.25">
      <c r="A33" s="631" t="s">
        <v>208</v>
      </c>
      <c r="B33" s="949" t="s">
        <v>1165</v>
      </c>
      <c r="C33" s="630" t="s">
        <v>348</v>
      </c>
      <c r="D33" s="1703" t="s">
        <v>1155</v>
      </c>
      <c r="E33" s="1703"/>
      <c r="F33" s="1703"/>
      <c r="G33" s="1703"/>
      <c r="H33" s="1703"/>
      <c r="I33" s="1703"/>
      <c r="J33" s="1703"/>
    </row>
    <row r="34" spans="1:13" ht="139.5" customHeight="1" x14ac:dyDescent="0.25">
      <c r="A34" s="357" t="s">
        <v>209</v>
      </c>
      <c r="B34" s="949" t="s">
        <v>866</v>
      </c>
      <c r="C34" s="630" t="s">
        <v>348</v>
      </c>
      <c r="D34" s="1703" t="s">
        <v>1156</v>
      </c>
      <c r="E34" s="1717"/>
      <c r="F34" s="1717"/>
      <c r="G34" s="1717"/>
      <c r="H34" s="1717"/>
      <c r="I34" s="1717"/>
      <c r="J34" s="1717"/>
    </row>
    <row r="35" spans="1:13" ht="197.25" customHeight="1" x14ac:dyDescent="0.25">
      <c r="A35" s="631" t="s">
        <v>355</v>
      </c>
      <c r="B35" s="949" t="s">
        <v>1166</v>
      </c>
      <c r="C35" s="630" t="s">
        <v>348</v>
      </c>
      <c r="D35" s="1703" t="s">
        <v>1157</v>
      </c>
      <c r="E35" s="1717"/>
      <c r="F35" s="1717"/>
      <c r="G35" s="1717"/>
      <c r="H35" s="1717"/>
      <c r="I35" s="1717"/>
      <c r="J35" s="1717"/>
    </row>
    <row r="36" spans="1:13" ht="198" customHeight="1" x14ac:dyDescent="0.25">
      <c r="A36" s="631" t="s">
        <v>356</v>
      </c>
      <c r="B36" s="949" t="s">
        <v>506</v>
      </c>
      <c r="C36" s="630" t="s">
        <v>348</v>
      </c>
      <c r="D36" s="1717" t="s">
        <v>668</v>
      </c>
      <c r="E36" s="1717"/>
      <c r="F36" s="1717"/>
      <c r="G36" s="1717"/>
      <c r="H36" s="1717"/>
      <c r="I36" s="1717"/>
      <c r="J36" s="1717"/>
    </row>
    <row r="37" spans="1:13" ht="180.75" customHeight="1" x14ac:dyDescent="0.25">
      <c r="A37" s="631" t="s">
        <v>357</v>
      </c>
      <c r="B37" s="949" t="s">
        <v>358</v>
      </c>
      <c r="C37" s="630" t="s">
        <v>348</v>
      </c>
      <c r="D37" s="1703" t="s">
        <v>1658</v>
      </c>
      <c r="E37" s="1717"/>
      <c r="F37" s="1717"/>
      <c r="G37" s="1717"/>
      <c r="H37" s="1717"/>
      <c r="I37" s="1717"/>
      <c r="J37" s="1717"/>
    </row>
    <row r="38" spans="1:13" ht="139.5" customHeight="1" x14ac:dyDescent="0.25">
      <c r="A38" s="631" t="s">
        <v>359</v>
      </c>
      <c r="B38" s="949" t="s">
        <v>360</v>
      </c>
      <c r="C38" s="630" t="s">
        <v>19</v>
      </c>
      <c r="D38" s="1718" t="s">
        <v>1659</v>
      </c>
      <c r="E38" s="1719"/>
      <c r="F38" s="1719"/>
      <c r="G38" s="1719"/>
      <c r="H38" s="1719"/>
      <c r="I38" s="1719"/>
      <c r="J38" s="1720"/>
    </row>
    <row r="39" spans="1:13" ht="175.5" hidden="1" customHeight="1" x14ac:dyDescent="0.25">
      <c r="A39" s="631" t="s">
        <v>361</v>
      </c>
      <c r="B39" s="949" t="s">
        <v>362</v>
      </c>
      <c r="C39" s="630" t="s">
        <v>19</v>
      </c>
      <c r="D39" s="269">
        <v>0</v>
      </c>
      <c r="E39" s="269">
        <v>0</v>
      </c>
      <c r="F39" s="228">
        <v>0</v>
      </c>
      <c r="G39" s="947"/>
      <c r="H39" s="269">
        <v>0</v>
      </c>
      <c r="I39" s="228">
        <v>0</v>
      </c>
      <c r="J39" s="947" t="s">
        <v>932</v>
      </c>
      <c r="M39" s="649"/>
    </row>
    <row r="40" spans="1:13" ht="123.75" hidden="1" customHeight="1" x14ac:dyDescent="0.25">
      <c r="A40" s="631" t="s">
        <v>507</v>
      </c>
      <c r="B40" s="949" t="s">
        <v>781</v>
      </c>
      <c r="C40" s="630" t="s">
        <v>19</v>
      </c>
      <c r="D40" s="269">
        <v>0</v>
      </c>
      <c r="E40" s="269">
        <v>0</v>
      </c>
      <c r="F40" s="228">
        <v>0</v>
      </c>
      <c r="G40" s="947"/>
      <c r="H40" s="269">
        <v>0</v>
      </c>
      <c r="I40" s="228">
        <v>0</v>
      </c>
      <c r="J40" s="947" t="s">
        <v>932</v>
      </c>
    </row>
    <row r="41" spans="1:13" ht="30.75" customHeight="1" x14ac:dyDescent="0.25">
      <c r="A41" s="1715" t="s">
        <v>361</v>
      </c>
      <c r="B41" s="1578" t="s">
        <v>782</v>
      </c>
      <c r="C41" s="355" t="s">
        <v>15</v>
      </c>
      <c r="D41" s="269">
        <f>D42+D43</f>
        <v>0</v>
      </c>
      <c r="E41" s="269">
        <f>E42+E43</f>
        <v>0</v>
      </c>
      <c r="F41" s="228">
        <v>0</v>
      </c>
      <c r="G41" s="1697"/>
      <c r="H41" s="269">
        <f>H42+H43</f>
        <v>0</v>
      </c>
      <c r="I41" s="228">
        <v>0</v>
      </c>
      <c r="J41" s="1697" t="s">
        <v>1068</v>
      </c>
    </row>
    <row r="42" spans="1:13" ht="117" customHeight="1" x14ac:dyDescent="0.25">
      <c r="A42" s="1721"/>
      <c r="B42" s="1579"/>
      <c r="C42" s="355" t="s">
        <v>16</v>
      </c>
      <c r="D42" s="269">
        <v>0</v>
      </c>
      <c r="E42" s="269">
        <v>0</v>
      </c>
      <c r="F42" s="228">
        <v>0</v>
      </c>
      <c r="G42" s="1698"/>
      <c r="H42" s="269">
        <v>0</v>
      </c>
      <c r="I42" s="228">
        <v>0</v>
      </c>
      <c r="J42" s="1698"/>
    </row>
    <row r="43" spans="1:13" ht="108.75" customHeight="1" x14ac:dyDescent="0.25">
      <c r="A43" s="1716"/>
      <c r="B43" s="1591"/>
      <c r="C43" s="355" t="s">
        <v>19</v>
      </c>
      <c r="D43" s="269">
        <v>0</v>
      </c>
      <c r="E43" s="269">
        <v>0</v>
      </c>
      <c r="F43" s="228">
        <v>0</v>
      </c>
      <c r="G43" s="1699"/>
      <c r="H43" s="269">
        <v>0</v>
      </c>
      <c r="I43" s="228">
        <v>0</v>
      </c>
      <c r="J43" s="1699"/>
    </row>
    <row r="44" spans="1:13" ht="125.25" customHeight="1" x14ac:dyDescent="0.25">
      <c r="A44" s="631" t="s">
        <v>783</v>
      </c>
      <c r="B44" s="949" t="s">
        <v>1508</v>
      </c>
      <c r="C44" s="355" t="s">
        <v>19</v>
      </c>
      <c r="D44" s="1002">
        <v>350</v>
      </c>
      <c r="E44" s="1002">
        <v>320.60000000000002</v>
      </c>
      <c r="F44" s="1011">
        <f>E44/D44*100</f>
        <v>91.600000000000009</v>
      </c>
      <c r="G44" s="947" t="s">
        <v>1660</v>
      </c>
      <c r="H44" s="1002">
        <v>320.60000000000002</v>
      </c>
      <c r="I44" s="1011">
        <f>H44/D44*100</f>
        <v>91.600000000000009</v>
      </c>
      <c r="J44" s="947" t="s">
        <v>1661</v>
      </c>
    </row>
    <row r="45" spans="1:13" ht="26.25" customHeight="1" x14ac:dyDescent="0.25">
      <c r="A45" s="1709" t="s">
        <v>363</v>
      </c>
      <c r="B45" s="1712" t="s">
        <v>1373</v>
      </c>
      <c r="C45" s="356" t="s">
        <v>15</v>
      </c>
      <c r="D45" s="139">
        <f>D46+D47</f>
        <v>68300.100000000006</v>
      </c>
      <c r="E45" s="139">
        <f>E46+E47</f>
        <v>33110.6</v>
      </c>
      <c r="F45" s="961">
        <f t="shared" ref="F45:F58" si="4">E45/D45*100</f>
        <v>48.478113502030006</v>
      </c>
      <c r="G45" s="1125"/>
      <c r="H45" s="139">
        <f>H46+H47</f>
        <v>33110.6</v>
      </c>
      <c r="I45" s="961">
        <f t="shared" ref="I45:I58" si="5">H45/D45*100</f>
        <v>48.478113502030006</v>
      </c>
      <c r="J45" s="353"/>
    </row>
    <row r="46" spans="1:13" ht="75" customHeight="1" x14ac:dyDescent="0.25">
      <c r="A46" s="1710"/>
      <c r="B46" s="1713"/>
      <c r="C46" s="356" t="s">
        <v>16</v>
      </c>
      <c r="D46" s="139">
        <f>D55</f>
        <v>5072</v>
      </c>
      <c r="E46" s="139">
        <f>E55</f>
        <v>0</v>
      </c>
      <c r="F46" s="961">
        <f t="shared" si="4"/>
        <v>0</v>
      </c>
      <c r="G46" s="353"/>
      <c r="H46" s="139">
        <f>H55</f>
        <v>0</v>
      </c>
      <c r="I46" s="961">
        <f t="shared" si="5"/>
        <v>0</v>
      </c>
      <c r="J46" s="353"/>
    </row>
    <row r="47" spans="1:13" ht="93.75" customHeight="1" x14ac:dyDescent="0.25">
      <c r="A47" s="1711"/>
      <c r="B47" s="1714"/>
      <c r="C47" s="353" t="s">
        <v>19</v>
      </c>
      <c r="D47" s="139">
        <f>D48+D50+D51+D56</f>
        <v>63228.1</v>
      </c>
      <c r="E47" s="139">
        <f>E48+E50+E51+E56</f>
        <v>33110.6</v>
      </c>
      <c r="F47" s="961">
        <f t="shared" si="4"/>
        <v>52.366906486198381</v>
      </c>
      <c r="G47" s="1125"/>
      <c r="H47" s="139">
        <f>H48+H50+H51+H56</f>
        <v>33110.6</v>
      </c>
      <c r="I47" s="961">
        <f t="shared" si="5"/>
        <v>52.366906486198381</v>
      </c>
      <c r="J47" s="353"/>
    </row>
    <row r="48" spans="1:13" ht="129.75" customHeight="1" x14ac:dyDescent="0.25">
      <c r="A48" s="631" t="s">
        <v>238</v>
      </c>
      <c r="B48" s="949" t="s">
        <v>1167</v>
      </c>
      <c r="C48" s="630" t="s">
        <v>19</v>
      </c>
      <c r="D48" s="1002">
        <f>D49</f>
        <v>10240</v>
      </c>
      <c r="E48" s="1002">
        <f>E49</f>
        <v>3410.5</v>
      </c>
      <c r="F48" s="1011">
        <f t="shared" si="4"/>
        <v>33.3056640625</v>
      </c>
      <c r="G48" s="947" t="s">
        <v>824</v>
      </c>
      <c r="H48" s="1002">
        <f>H49</f>
        <v>3410.5</v>
      </c>
      <c r="I48" s="1011">
        <f t="shared" si="5"/>
        <v>33.3056640625</v>
      </c>
      <c r="J48" s="947"/>
    </row>
    <row r="49" spans="1:10" ht="156" customHeight="1" x14ac:dyDescent="0.25">
      <c r="A49" s="631" t="s">
        <v>299</v>
      </c>
      <c r="B49" s="949" t="s">
        <v>1168</v>
      </c>
      <c r="C49" s="630" t="s">
        <v>19</v>
      </c>
      <c r="D49" s="1002">
        <v>10240</v>
      </c>
      <c r="E49" s="1002">
        <v>3410.5</v>
      </c>
      <c r="F49" s="1011">
        <f t="shared" si="4"/>
        <v>33.3056640625</v>
      </c>
      <c r="G49" s="947" t="s">
        <v>1662</v>
      </c>
      <c r="H49" s="1002">
        <v>3410.5</v>
      </c>
      <c r="I49" s="1011">
        <f t="shared" si="5"/>
        <v>33.3056640625</v>
      </c>
      <c r="J49" s="1117" t="s">
        <v>1446</v>
      </c>
    </row>
    <row r="50" spans="1:10" ht="133.5" customHeight="1" x14ac:dyDescent="0.25">
      <c r="A50" s="631" t="s">
        <v>364</v>
      </c>
      <c r="B50" s="949" t="s">
        <v>1169</v>
      </c>
      <c r="C50" s="630" t="s">
        <v>19</v>
      </c>
      <c r="D50" s="1002">
        <v>15524.1</v>
      </c>
      <c r="E50" s="1002">
        <v>3939.1</v>
      </c>
      <c r="F50" s="1011">
        <f t="shared" si="4"/>
        <v>25.374095760784844</v>
      </c>
      <c r="G50" s="947" t="s">
        <v>1691</v>
      </c>
      <c r="H50" s="1002">
        <v>3939.1</v>
      </c>
      <c r="I50" s="1011">
        <f t="shared" si="5"/>
        <v>25.374095760784844</v>
      </c>
      <c r="J50" s="1117" t="s">
        <v>1446</v>
      </c>
    </row>
    <row r="51" spans="1:10" ht="98.25" customHeight="1" x14ac:dyDescent="0.25">
      <c r="A51" s="631" t="s">
        <v>365</v>
      </c>
      <c r="B51" s="949" t="s">
        <v>1170</v>
      </c>
      <c r="C51" s="630" t="s">
        <v>19</v>
      </c>
      <c r="D51" s="1002">
        <f>D52</f>
        <v>34548</v>
      </c>
      <c r="E51" s="1002">
        <f>E52</f>
        <v>25761</v>
      </c>
      <c r="F51" s="1011">
        <f t="shared" si="4"/>
        <v>74.565821465786726</v>
      </c>
      <c r="G51" s="947" t="s">
        <v>1158</v>
      </c>
      <c r="H51" s="1002">
        <f>H52</f>
        <v>25761</v>
      </c>
      <c r="I51" s="1011">
        <f t="shared" si="5"/>
        <v>74.565821465786726</v>
      </c>
      <c r="J51" s="947"/>
    </row>
    <row r="52" spans="1:10" ht="365.25" customHeight="1" x14ac:dyDescent="0.25">
      <c r="A52" s="631" t="s">
        <v>366</v>
      </c>
      <c r="B52" s="949" t="s">
        <v>1171</v>
      </c>
      <c r="C52" s="630" t="s">
        <v>19</v>
      </c>
      <c r="D52" s="1002">
        <v>34548</v>
      </c>
      <c r="E52" s="1002">
        <v>25761</v>
      </c>
      <c r="F52" s="1011">
        <f t="shared" si="4"/>
        <v>74.565821465786726</v>
      </c>
      <c r="G52" s="947" t="s">
        <v>1692</v>
      </c>
      <c r="H52" s="1002">
        <v>25761</v>
      </c>
      <c r="I52" s="1011">
        <f t="shared" si="5"/>
        <v>74.565821465786726</v>
      </c>
      <c r="J52" s="947"/>
    </row>
    <row r="53" spans="1:10" ht="134.25" customHeight="1" x14ac:dyDescent="0.25">
      <c r="A53" s="631" t="s">
        <v>367</v>
      </c>
      <c r="B53" s="949" t="s">
        <v>1374</v>
      </c>
      <c r="C53" s="355" t="s">
        <v>348</v>
      </c>
      <c r="D53" s="1703" t="s">
        <v>1159</v>
      </c>
      <c r="E53" s="1703"/>
      <c r="F53" s="1703"/>
      <c r="G53" s="1703"/>
      <c r="H53" s="1703"/>
      <c r="I53" s="1703"/>
      <c r="J53" s="1703"/>
    </row>
    <row r="54" spans="1:10" ht="30.75" customHeight="1" x14ac:dyDescent="0.25">
      <c r="A54" s="1715" t="s">
        <v>108</v>
      </c>
      <c r="B54" s="1395" t="s">
        <v>951</v>
      </c>
      <c r="C54" s="355" t="s">
        <v>15</v>
      </c>
      <c r="D54" s="1011">
        <f>D55+D56</f>
        <v>7988</v>
      </c>
      <c r="E54" s="1011">
        <f>E55+E56</f>
        <v>0</v>
      </c>
      <c r="F54" s="1011">
        <f t="shared" si="4"/>
        <v>0</v>
      </c>
      <c r="G54" s="1702" t="s">
        <v>1693</v>
      </c>
      <c r="H54" s="1011">
        <f>H55+H56</f>
        <v>0</v>
      </c>
      <c r="I54" s="1011">
        <f t="shared" si="5"/>
        <v>0</v>
      </c>
      <c r="J54" s="1702" t="s">
        <v>1663</v>
      </c>
    </row>
    <row r="55" spans="1:10" ht="90" customHeight="1" x14ac:dyDescent="0.25">
      <c r="A55" s="1716"/>
      <c r="B55" s="1395"/>
      <c r="C55" s="355" t="s">
        <v>16</v>
      </c>
      <c r="D55" s="1011">
        <v>5072</v>
      </c>
      <c r="E55" s="1011">
        <v>0</v>
      </c>
      <c r="F55" s="1011">
        <f t="shared" si="4"/>
        <v>0</v>
      </c>
      <c r="G55" s="1702"/>
      <c r="H55" s="1011">
        <v>0</v>
      </c>
      <c r="I55" s="1011">
        <f t="shared" si="5"/>
        <v>0</v>
      </c>
      <c r="J55" s="1702"/>
    </row>
    <row r="56" spans="1:10" ht="132.75" customHeight="1" x14ac:dyDescent="0.25">
      <c r="A56" s="663"/>
      <c r="B56" s="949" t="s">
        <v>1347</v>
      </c>
      <c r="C56" s="355" t="s">
        <v>19</v>
      </c>
      <c r="D56" s="1011">
        <v>2916</v>
      </c>
      <c r="E56" s="1011">
        <v>0</v>
      </c>
      <c r="F56" s="1011">
        <f t="shared" si="4"/>
        <v>0</v>
      </c>
      <c r="G56" s="947" t="s">
        <v>1694</v>
      </c>
      <c r="H56" s="1011">
        <v>0</v>
      </c>
      <c r="I56" s="1011">
        <f t="shared" si="5"/>
        <v>0</v>
      </c>
      <c r="J56" s="947"/>
    </row>
    <row r="57" spans="1:10" ht="255" customHeight="1" x14ac:dyDescent="0.25">
      <c r="A57" s="629" t="s">
        <v>109</v>
      </c>
      <c r="B57" s="948" t="s">
        <v>368</v>
      </c>
      <c r="C57" s="353" t="s">
        <v>19</v>
      </c>
      <c r="D57" s="139">
        <f>D58+D66+D67+D68+D69</f>
        <v>120</v>
      </c>
      <c r="E57" s="139">
        <f>E58+E66+E67+E68+E69</f>
        <v>0</v>
      </c>
      <c r="F57" s="961">
        <f t="shared" si="4"/>
        <v>0</v>
      </c>
      <c r="G57" s="353"/>
      <c r="H57" s="139">
        <f>H58+H66+H67+H68+H69</f>
        <v>0</v>
      </c>
      <c r="I57" s="961">
        <f t="shared" si="5"/>
        <v>0</v>
      </c>
      <c r="J57" s="353"/>
    </row>
    <row r="58" spans="1:10" ht="165.75" customHeight="1" x14ac:dyDescent="0.25">
      <c r="A58" s="631" t="s">
        <v>271</v>
      </c>
      <c r="B58" s="949" t="s">
        <v>369</v>
      </c>
      <c r="C58" s="630" t="s">
        <v>19</v>
      </c>
      <c r="D58" s="1002">
        <f>D59+D64+D65</f>
        <v>20</v>
      </c>
      <c r="E58" s="1002">
        <f>E59+E64+E65</f>
        <v>0</v>
      </c>
      <c r="F58" s="1011">
        <f t="shared" si="4"/>
        <v>0</v>
      </c>
      <c r="G58" s="947"/>
      <c r="H58" s="1002">
        <f>H59+H64+H65</f>
        <v>0</v>
      </c>
      <c r="I58" s="1011">
        <f t="shared" si="5"/>
        <v>0</v>
      </c>
      <c r="J58" s="947"/>
    </row>
    <row r="59" spans="1:10" ht="354" customHeight="1" x14ac:dyDescent="0.25">
      <c r="A59" s="631" t="s">
        <v>370</v>
      </c>
      <c r="B59" s="949" t="s">
        <v>1375</v>
      </c>
      <c r="C59" s="630" t="s">
        <v>19</v>
      </c>
      <c r="D59" s="1002">
        <v>0</v>
      </c>
      <c r="E59" s="1002">
        <v>0</v>
      </c>
      <c r="F59" s="1011">
        <v>0</v>
      </c>
      <c r="G59" s="947" t="s">
        <v>1664</v>
      </c>
      <c r="H59" s="1002">
        <v>0</v>
      </c>
      <c r="I59" s="1011">
        <v>0</v>
      </c>
      <c r="J59" s="947"/>
    </row>
    <row r="60" spans="1:10" ht="99.75" customHeight="1" x14ac:dyDescent="0.25">
      <c r="A60" s="631" t="s">
        <v>371</v>
      </c>
      <c r="B60" s="949" t="s">
        <v>784</v>
      </c>
      <c r="C60" s="355" t="s">
        <v>348</v>
      </c>
      <c r="D60" s="1703" t="s">
        <v>1509</v>
      </c>
      <c r="E60" s="1703"/>
      <c r="F60" s="1703"/>
      <c r="G60" s="1703"/>
      <c r="H60" s="1703"/>
      <c r="I60" s="1703"/>
      <c r="J60" s="1703"/>
    </row>
    <row r="61" spans="1:10" ht="176.25" customHeight="1" x14ac:dyDescent="0.25">
      <c r="A61" s="631" t="s">
        <v>372</v>
      </c>
      <c r="B61" s="949" t="s">
        <v>785</v>
      </c>
      <c r="C61" s="355" t="s">
        <v>348</v>
      </c>
      <c r="D61" s="1703" t="s">
        <v>1523</v>
      </c>
      <c r="E61" s="1703"/>
      <c r="F61" s="1703"/>
      <c r="G61" s="1703"/>
      <c r="H61" s="1703"/>
      <c r="I61" s="1703"/>
      <c r="J61" s="1703"/>
    </row>
    <row r="62" spans="1:10" ht="131.25" customHeight="1" x14ac:dyDescent="0.25">
      <c r="A62" s="631" t="s">
        <v>373</v>
      </c>
      <c r="B62" s="949" t="s">
        <v>1172</v>
      </c>
      <c r="C62" s="355" t="s">
        <v>348</v>
      </c>
      <c r="D62" s="1703" t="s">
        <v>1665</v>
      </c>
      <c r="E62" s="1703"/>
      <c r="F62" s="1703"/>
      <c r="G62" s="1703"/>
      <c r="H62" s="1703"/>
      <c r="I62" s="1703"/>
      <c r="J62" s="1703"/>
    </row>
    <row r="63" spans="1:10" ht="194.25" customHeight="1" x14ac:dyDescent="0.25">
      <c r="A63" s="631" t="s">
        <v>374</v>
      </c>
      <c r="B63" s="949" t="s">
        <v>1173</v>
      </c>
      <c r="C63" s="355" t="s">
        <v>348</v>
      </c>
      <c r="D63" s="1703" t="s">
        <v>1666</v>
      </c>
      <c r="E63" s="1703"/>
      <c r="F63" s="1703"/>
      <c r="G63" s="1703"/>
      <c r="H63" s="1703"/>
      <c r="I63" s="1703"/>
      <c r="J63" s="1703"/>
    </row>
    <row r="64" spans="1:10" ht="128.25" customHeight="1" x14ac:dyDescent="0.25">
      <c r="A64" s="631" t="s">
        <v>375</v>
      </c>
      <c r="B64" s="949" t="s">
        <v>1174</v>
      </c>
      <c r="C64" s="630" t="s">
        <v>19</v>
      </c>
      <c r="D64" s="1002">
        <v>20</v>
      </c>
      <c r="E64" s="1002">
        <v>0</v>
      </c>
      <c r="F64" s="1011">
        <f>E64/D64*100</f>
        <v>0</v>
      </c>
      <c r="G64" s="947"/>
      <c r="H64" s="269">
        <v>0</v>
      </c>
      <c r="I64" s="228">
        <f>H64/D64*100</f>
        <v>0</v>
      </c>
      <c r="J64" s="947" t="s">
        <v>1160</v>
      </c>
    </row>
    <row r="65" spans="1:10" ht="118.5" hidden="1" customHeight="1" x14ac:dyDescent="0.25">
      <c r="A65" s="631" t="s">
        <v>376</v>
      </c>
      <c r="B65" s="949" t="s">
        <v>786</v>
      </c>
      <c r="C65" s="630" t="s">
        <v>19</v>
      </c>
      <c r="D65" s="1002">
        <v>0</v>
      </c>
      <c r="E65" s="1002">
        <v>0</v>
      </c>
      <c r="F65" s="1011">
        <v>0</v>
      </c>
      <c r="G65" s="947"/>
      <c r="H65" s="269">
        <v>0</v>
      </c>
      <c r="I65" s="228">
        <v>0</v>
      </c>
      <c r="J65" s="947" t="s">
        <v>932</v>
      </c>
    </row>
    <row r="66" spans="1:10" ht="114" hidden="1" customHeight="1" x14ac:dyDescent="0.25">
      <c r="A66" s="631" t="s">
        <v>272</v>
      </c>
      <c r="B66" s="949" t="s">
        <v>669</v>
      </c>
      <c r="C66" s="630" t="s">
        <v>19</v>
      </c>
      <c r="D66" s="1002">
        <v>0</v>
      </c>
      <c r="E66" s="1002">
        <v>0</v>
      </c>
      <c r="F66" s="1011">
        <v>0</v>
      </c>
      <c r="G66" s="947"/>
      <c r="H66" s="269">
        <v>0</v>
      </c>
      <c r="I66" s="228">
        <v>0</v>
      </c>
      <c r="J66" s="947" t="s">
        <v>932</v>
      </c>
    </row>
    <row r="67" spans="1:10" ht="117.75" hidden="1" customHeight="1" x14ac:dyDescent="0.25">
      <c r="A67" s="631" t="s">
        <v>670</v>
      </c>
      <c r="B67" s="949" t="s">
        <v>671</v>
      </c>
      <c r="C67" s="630" t="s">
        <v>19</v>
      </c>
      <c r="D67" s="1002">
        <v>0</v>
      </c>
      <c r="E67" s="1002">
        <v>0</v>
      </c>
      <c r="F67" s="1011">
        <v>0</v>
      </c>
      <c r="G67" s="947"/>
      <c r="H67" s="269">
        <v>0</v>
      </c>
      <c r="I67" s="228">
        <v>0</v>
      </c>
      <c r="J67" s="947" t="s">
        <v>932</v>
      </c>
    </row>
    <row r="68" spans="1:10" ht="359.25" customHeight="1" x14ac:dyDescent="0.25">
      <c r="A68" s="631" t="s">
        <v>272</v>
      </c>
      <c r="B68" s="949" t="s">
        <v>1175</v>
      </c>
      <c r="C68" s="630" t="s">
        <v>19</v>
      </c>
      <c r="D68" s="1002">
        <v>100</v>
      </c>
      <c r="E68" s="1002">
        <v>0</v>
      </c>
      <c r="F68" s="1011">
        <f>E68/D68*100</f>
        <v>0</v>
      </c>
      <c r="G68" s="947"/>
      <c r="H68" s="269">
        <v>0</v>
      </c>
      <c r="I68" s="228">
        <f>H68/D68*100</f>
        <v>0</v>
      </c>
      <c r="J68" s="947" t="s">
        <v>952</v>
      </c>
    </row>
    <row r="69" spans="1:10" ht="210.75" customHeight="1" x14ac:dyDescent="0.25">
      <c r="A69" s="631" t="s">
        <v>670</v>
      </c>
      <c r="B69" s="949" t="s">
        <v>672</v>
      </c>
      <c r="C69" s="630" t="s">
        <v>19</v>
      </c>
      <c r="D69" s="1002">
        <v>0</v>
      </c>
      <c r="E69" s="1002">
        <v>0</v>
      </c>
      <c r="F69" s="1011">
        <v>0</v>
      </c>
      <c r="G69" s="947" t="s">
        <v>1524</v>
      </c>
      <c r="H69" s="1002">
        <v>0</v>
      </c>
      <c r="I69" s="1011">
        <v>0</v>
      </c>
      <c r="J69" s="947"/>
    </row>
    <row r="70" spans="1:10" ht="24" customHeight="1" x14ac:dyDescent="0.25">
      <c r="A70" s="1704" t="s">
        <v>113</v>
      </c>
      <c r="B70" s="1705" t="s">
        <v>378</v>
      </c>
      <c r="C70" s="356" t="s">
        <v>15</v>
      </c>
      <c r="D70" s="139">
        <f>D71+D72</f>
        <v>66041</v>
      </c>
      <c r="E70" s="139">
        <f>E71+E72</f>
        <v>42299.8</v>
      </c>
      <c r="F70" s="961">
        <f t="shared" ref="F70:F107" si="6">E70/D70*100</f>
        <v>64.050816916763836</v>
      </c>
      <c r="G70" s="1706"/>
      <c r="H70" s="139">
        <f>H71+H72</f>
        <v>42299.8</v>
      </c>
      <c r="I70" s="961">
        <f t="shared" ref="I70:I107" si="7">H70/D70*100</f>
        <v>64.050816916763836</v>
      </c>
      <c r="J70" s="1689"/>
    </row>
    <row r="71" spans="1:10" ht="78.75" customHeight="1" x14ac:dyDescent="0.25">
      <c r="A71" s="1704"/>
      <c r="B71" s="1705"/>
      <c r="C71" s="356" t="s">
        <v>16</v>
      </c>
      <c r="D71" s="139">
        <f>D81</f>
        <v>3783</v>
      </c>
      <c r="E71" s="139">
        <f>E81</f>
        <v>2494.9</v>
      </c>
      <c r="F71" s="961">
        <f t="shared" si="6"/>
        <v>65.950303991541105</v>
      </c>
      <c r="G71" s="1707"/>
      <c r="H71" s="139">
        <f>H81</f>
        <v>2494.9</v>
      </c>
      <c r="I71" s="961">
        <f t="shared" si="7"/>
        <v>65.950303991541105</v>
      </c>
      <c r="J71" s="1690"/>
    </row>
    <row r="72" spans="1:10" ht="95.25" customHeight="1" x14ac:dyDescent="0.25">
      <c r="A72" s="1704"/>
      <c r="B72" s="1705"/>
      <c r="C72" s="356" t="s">
        <v>19</v>
      </c>
      <c r="D72" s="139">
        <f>D73+D76+D82+D74+D75+D79</f>
        <v>62258</v>
      </c>
      <c r="E72" s="139">
        <f>E73+E76+E82+E74+E75</f>
        <v>39804.9</v>
      </c>
      <c r="F72" s="961">
        <f t="shared" si="6"/>
        <v>63.93539786051592</v>
      </c>
      <c r="G72" s="1708"/>
      <c r="H72" s="139">
        <f>H73+H76+H82+H74+H75</f>
        <v>39804.9</v>
      </c>
      <c r="I72" s="961">
        <f t="shared" si="7"/>
        <v>63.93539786051592</v>
      </c>
      <c r="J72" s="1691"/>
    </row>
    <row r="73" spans="1:10" ht="132" hidden="1" customHeight="1" x14ac:dyDescent="0.25">
      <c r="A73" s="650" t="s">
        <v>379</v>
      </c>
      <c r="B73" s="946" t="s">
        <v>380</v>
      </c>
      <c r="C73" s="630" t="s">
        <v>19</v>
      </c>
      <c r="D73" s="1128">
        <v>0</v>
      </c>
      <c r="E73" s="1128">
        <v>0</v>
      </c>
      <c r="F73" s="1011">
        <v>0</v>
      </c>
      <c r="G73" s="1126"/>
      <c r="H73" s="1128">
        <v>0</v>
      </c>
      <c r="I73" s="1011">
        <v>0</v>
      </c>
      <c r="J73" s="944" t="s">
        <v>932</v>
      </c>
    </row>
    <row r="74" spans="1:10" ht="91.5" customHeight="1" x14ac:dyDescent="0.25">
      <c r="A74" s="650" t="s">
        <v>377</v>
      </c>
      <c r="B74" s="946" t="s">
        <v>382</v>
      </c>
      <c r="C74" s="630" t="s">
        <v>19</v>
      </c>
      <c r="D74" s="1128">
        <v>13847.4</v>
      </c>
      <c r="E74" s="1128">
        <v>10592.4</v>
      </c>
      <c r="F74" s="1011">
        <f t="shared" si="6"/>
        <v>76.493782226266305</v>
      </c>
      <c r="G74" s="944" t="s">
        <v>1667</v>
      </c>
      <c r="H74" s="1128">
        <v>10592.4</v>
      </c>
      <c r="I74" s="1011">
        <f t="shared" si="7"/>
        <v>76.493782226266305</v>
      </c>
      <c r="J74" s="944"/>
    </row>
    <row r="75" spans="1:10" ht="94.5" customHeight="1" x14ac:dyDescent="0.25">
      <c r="A75" s="650" t="s">
        <v>1511</v>
      </c>
      <c r="B75" s="946" t="s">
        <v>673</v>
      </c>
      <c r="C75" s="630" t="s">
        <v>19</v>
      </c>
      <c r="D75" s="1128">
        <v>0</v>
      </c>
      <c r="E75" s="1128">
        <v>0</v>
      </c>
      <c r="F75" s="1011">
        <v>0</v>
      </c>
      <c r="G75" s="944"/>
      <c r="H75" s="1128">
        <v>0</v>
      </c>
      <c r="I75" s="1011">
        <v>0</v>
      </c>
      <c r="J75" s="944" t="s">
        <v>1068</v>
      </c>
    </row>
    <row r="76" spans="1:10" ht="83.25" customHeight="1" x14ac:dyDescent="0.25">
      <c r="A76" s="1700" t="s">
        <v>1512</v>
      </c>
      <c r="B76" s="1701" t="s">
        <v>384</v>
      </c>
      <c r="C76" s="1702" t="s">
        <v>19</v>
      </c>
      <c r="D76" s="1695">
        <v>39446</v>
      </c>
      <c r="E76" s="1695">
        <v>27782.7</v>
      </c>
      <c r="F76" s="1696">
        <f t="shared" si="6"/>
        <v>70.43223647518127</v>
      </c>
      <c r="G76" s="1694" t="s">
        <v>1913</v>
      </c>
      <c r="H76" s="1695">
        <v>27782.7</v>
      </c>
      <c r="I76" s="1696">
        <f t="shared" si="7"/>
        <v>70.43223647518127</v>
      </c>
      <c r="J76" s="1694"/>
    </row>
    <row r="77" spans="1:10" ht="90.75" customHeight="1" x14ac:dyDescent="0.25">
      <c r="A77" s="1700"/>
      <c r="B77" s="1701"/>
      <c r="C77" s="1702"/>
      <c r="D77" s="1695"/>
      <c r="E77" s="1695"/>
      <c r="F77" s="1696"/>
      <c r="G77" s="1694"/>
      <c r="H77" s="1695"/>
      <c r="I77" s="1696"/>
      <c r="J77" s="1694"/>
    </row>
    <row r="78" spans="1:10" ht="353.25" customHeight="1" x14ac:dyDescent="0.25">
      <c r="A78" s="825"/>
      <c r="B78" s="942" t="s">
        <v>1915</v>
      </c>
      <c r="C78" s="826"/>
      <c r="D78" s="1129"/>
      <c r="E78" s="1129"/>
      <c r="F78" s="957"/>
      <c r="G78" s="943" t="s">
        <v>1914</v>
      </c>
      <c r="H78" s="1129"/>
      <c r="I78" s="957"/>
      <c r="J78" s="943"/>
    </row>
    <row r="79" spans="1:10" ht="138.75" customHeight="1" x14ac:dyDescent="0.25">
      <c r="A79" s="650" t="s">
        <v>385</v>
      </c>
      <c r="B79" s="946" t="s">
        <v>386</v>
      </c>
      <c r="C79" s="630" t="s">
        <v>19</v>
      </c>
      <c r="D79" s="1002">
        <v>7300</v>
      </c>
      <c r="E79" s="1002">
        <v>0</v>
      </c>
      <c r="F79" s="1011">
        <v>0</v>
      </c>
      <c r="G79" s="947"/>
      <c r="H79" s="1002">
        <v>0</v>
      </c>
      <c r="I79" s="1011">
        <v>0</v>
      </c>
      <c r="J79" s="1117" t="s">
        <v>1680</v>
      </c>
    </row>
    <row r="80" spans="1:10" ht="42" customHeight="1" x14ac:dyDescent="0.3">
      <c r="A80" s="1657" t="s">
        <v>1513</v>
      </c>
      <c r="B80" s="1654" t="s">
        <v>387</v>
      </c>
      <c r="C80" s="555" t="s">
        <v>15</v>
      </c>
      <c r="D80" s="1002">
        <f>D81+D82</f>
        <v>5447.6</v>
      </c>
      <c r="E80" s="1002">
        <f>E81+E82</f>
        <v>3924.7</v>
      </c>
      <c r="F80" s="1011">
        <f t="shared" si="6"/>
        <v>72.044570085909385</v>
      </c>
      <c r="G80" s="1697" t="s">
        <v>1668</v>
      </c>
      <c r="H80" s="1002">
        <f>H81+H82</f>
        <v>3924.7</v>
      </c>
      <c r="I80" s="1011">
        <f t="shared" si="7"/>
        <v>72.044570085909385</v>
      </c>
      <c r="J80" s="1697"/>
    </row>
    <row r="81" spans="1:11" ht="105.75" customHeight="1" x14ac:dyDescent="0.25">
      <c r="A81" s="1658"/>
      <c r="B81" s="1655"/>
      <c r="C81" s="630" t="s">
        <v>16</v>
      </c>
      <c r="D81" s="1002">
        <v>3783</v>
      </c>
      <c r="E81" s="1002">
        <v>2494.9</v>
      </c>
      <c r="F81" s="1011">
        <f t="shared" si="6"/>
        <v>65.950303991541105</v>
      </c>
      <c r="G81" s="1698"/>
      <c r="H81" s="1002">
        <v>2494.9</v>
      </c>
      <c r="I81" s="1011">
        <f t="shared" si="7"/>
        <v>65.950303991541105</v>
      </c>
      <c r="J81" s="1698"/>
    </row>
    <row r="82" spans="1:11" ht="105.75" customHeight="1" x14ac:dyDescent="0.25">
      <c r="A82" s="1659"/>
      <c r="B82" s="1656"/>
      <c r="C82" s="630" t="s">
        <v>19</v>
      </c>
      <c r="D82" s="1002">
        <v>1664.6</v>
      </c>
      <c r="E82" s="1002">
        <v>1429.8</v>
      </c>
      <c r="F82" s="1011">
        <f t="shared" si="6"/>
        <v>85.894509191397333</v>
      </c>
      <c r="G82" s="1699"/>
      <c r="H82" s="1002">
        <v>1429.8</v>
      </c>
      <c r="I82" s="1011">
        <f t="shared" si="7"/>
        <v>85.894509191397333</v>
      </c>
      <c r="J82" s="1699"/>
    </row>
    <row r="83" spans="1:11" ht="24" customHeight="1" x14ac:dyDescent="0.25">
      <c r="A83" s="1687"/>
      <c r="B83" s="1688" t="s">
        <v>37</v>
      </c>
      <c r="C83" s="353" t="s">
        <v>15</v>
      </c>
      <c r="D83" s="139">
        <f>D84+D85</f>
        <v>144609.20000000001</v>
      </c>
      <c r="E83" s="139">
        <f>E84+E85</f>
        <v>80511.199999999997</v>
      </c>
      <c r="F83" s="961">
        <f t="shared" si="6"/>
        <v>55.675019293378284</v>
      </c>
      <c r="G83" s="1689"/>
      <c r="H83" s="139">
        <f>H84+H85</f>
        <v>80511.199999999997</v>
      </c>
      <c r="I83" s="961">
        <f t="shared" si="7"/>
        <v>55.675019293378284</v>
      </c>
      <c r="J83" s="1689"/>
    </row>
    <row r="84" spans="1:11" ht="76.5" customHeight="1" x14ac:dyDescent="0.25">
      <c r="A84" s="1687"/>
      <c r="B84" s="1688"/>
      <c r="C84" s="353" t="s">
        <v>16</v>
      </c>
      <c r="D84" s="139">
        <f>D25+D46+D71</f>
        <v>8855</v>
      </c>
      <c r="E84" s="139">
        <f>E25+E46+E71</f>
        <v>2494.9</v>
      </c>
      <c r="F84" s="961">
        <f t="shared" si="6"/>
        <v>28.175042348955394</v>
      </c>
      <c r="G84" s="1690"/>
      <c r="H84" s="139">
        <f>H25+H46+H71</f>
        <v>2494.9</v>
      </c>
      <c r="I84" s="961">
        <f t="shared" si="7"/>
        <v>28.175042348955394</v>
      </c>
      <c r="J84" s="1690"/>
    </row>
    <row r="85" spans="1:11" ht="96.75" customHeight="1" x14ac:dyDescent="0.25">
      <c r="A85" s="1687"/>
      <c r="B85" s="1688"/>
      <c r="C85" s="353" t="s">
        <v>19</v>
      </c>
      <c r="D85" s="139">
        <f>D8+D17+D26+D47+D57+D72</f>
        <v>135754.20000000001</v>
      </c>
      <c r="E85" s="139">
        <f>E8+E17+E26+E47+E57+E72</f>
        <v>78016.3</v>
      </c>
      <c r="F85" s="961">
        <f t="shared" si="6"/>
        <v>57.468792862393947</v>
      </c>
      <c r="G85" s="1691"/>
      <c r="H85" s="139">
        <f>H8+H17+H26+H47+H57+H72</f>
        <v>78016.3</v>
      </c>
      <c r="I85" s="961">
        <f t="shared" si="7"/>
        <v>57.468792862393947</v>
      </c>
      <c r="J85" s="1691"/>
    </row>
    <row r="86" spans="1:11" ht="33" customHeight="1" x14ac:dyDescent="0.25">
      <c r="A86" s="1676" t="s">
        <v>754</v>
      </c>
      <c r="B86" s="1676"/>
      <c r="C86" s="1676"/>
      <c r="D86" s="1676"/>
      <c r="E86" s="1676"/>
      <c r="F86" s="1676"/>
      <c r="G86" s="1676"/>
      <c r="H86" s="1676"/>
      <c r="I86" s="1676"/>
      <c r="J86" s="1676"/>
    </row>
    <row r="87" spans="1:11" ht="164.25" customHeight="1" x14ac:dyDescent="0.25">
      <c r="A87" s="651" t="s">
        <v>9</v>
      </c>
      <c r="B87" s="652" t="s">
        <v>508</v>
      </c>
      <c r="C87" s="653" t="s">
        <v>19</v>
      </c>
      <c r="D87" s="1130">
        <f>D88+D89+D90+D91+D92+D94+D95+D93</f>
        <v>208.8</v>
      </c>
      <c r="E87" s="1130">
        <f>E88+E89+E90+E91+E92+E94+E95+E93</f>
        <v>0</v>
      </c>
      <c r="F87" s="961">
        <f t="shared" si="6"/>
        <v>0</v>
      </c>
      <c r="G87" s="653"/>
      <c r="H87" s="1130">
        <f>H88+H89+H90+H91+H92+H94+H95+H93</f>
        <v>0</v>
      </c>
      <c r="I87" s="961">
        <f t="shared" si="7"/>
        <v>0</v>
      </c>
      <c r="J87" s="653"/>
    </row>
    <row r="88" spans="1:11" ht="192.75" customHeight="1" x14ac:dyDescent="0.25">
      <c r="A88" s="650" t="s">
        <v>21</v>
      </c>
      <c r="B88" s="946" t="s">
        <v>1176</v>
      </c>
      <c r="C88" s="654" t="s">
        <v>19</v>
      </c>
      <c r="D88" s="1128">
        <v>208.8</v>
      </c>
      <c r="E88" s="1128">
        <v>0</v>
      </c>
      <c r="F88" s="1011">
        <v>0</v>
      </c>
      <c r="G88" s="944" t="s">
        <v>1451</v>
      </c>
      <c r="H88" s="1128">
        <v>0</v>
      </c>
      <c r="I88" s="1011">
        <v>0</v>
      </c>
      <c r="J88" s="944" t="s">
        <v>948</v>
      </c>
      <c r="K88" s="655"/>
    </row>
    <row r="89" spans="1:11" ht="110.25" hidden="1" customHeight="1" x14ac:dyDescent="0.25">
      <c r="A89" s="650" t="s">
        <v>29</v>
      </c>
      <c r="B89" s="946" t="s">
        <v>388</v>
      </c>
      <c r="C89" s="654" t="s">
        <v>19</v>
      </c>
      <c r="D89" s="1128">
        <v>0</v>
      </c>
      <c r="E89" s="1128">
        <v>0</v>
      </c>
      <c r="F89" s="1011">
        <v>0</v>
      </c>
      <c r="G89" s="944"/>
      <c r="H89" s="1128">
        <v>0</v>
      </c>
      <c r="I89" s="1011">
        <v>0</v>
      </c>
      <c r="J89" s="944" t="s">
        <v>932</v>
      </c>
    </row>
    <row r="90" spans="1:11" ht="111.75" customHeight="1" x14ac:dyDescent="0.25">
      <c r="A90" s="650" t="s">
        <v>29</v>
      </c>
      <c r="B90" s="946" t="s">
        <v>389</v>
      </c>
      <c r="C90" s="654" t="s">
        <v>19</v>
      </c>
      <c r="D90" s="1128">
        <v>0</v>
      </c>
      <c r="E90" s="1128">
        <v>0</v>
      </c>
      <c r="F90" s="1011">
        <v>0</v>
      </c>
      <c r="G90" s="944"/>
      <c r="H90" s="1128">
        <v>0</v>
      </c>
      <c r="I90" s="1011">
        <v>0</v>
      </c>
      <c r="J90" s="944" t="s">
        <v>1154</v>
      </c>
    </row>
    <row r="91" spans="1:11" ht="149.25" hidden="1" customHeight="1" x14ac:dyDescent="0.25">
      <c r="A91" s="650" t="s">
        <v>42</v>
      </c>
      <c r="B91" s="946" t="s">
        <v>390</v>
      </c>
      <c r="C91" s="654" t="s">
        <v>19</v>
      </c>
      <c r="D91" s="1128">
        <v>0</v>
      </c>
      <c r="E91" s="1128">
        <v>0</v>
      </c>
      <c r="F91" s="1011">
        <v>0</v>
      </c>
      <c r="G91" s="944"/>
      <c r="H91" s="1128">
        <v>0</v>
      </c>
      <c r="I91" s="1011">
        <v>0</v>
      </c>
      <c r="J91" s="944" t="s">
        <v>932</v>
      </c>
    </row>
    <row r="92" spans="1:11" ht="86.25" hidden="1" customHeight="1" x14ac:dyDescent="0.25">
      <c r="A92" s="650" t="s">
        <v>44</v>
      </c>
      <c r="B92" s="946" t="s">
        <v>391</v>
      </c>
      <c r="C92" s="654" t="s">
        <v>19</v>
      </c>
      <c r="D92" s="1128">
        <v>0</v>
      </c>
      <c r="E92" s="1128">
        <v>0</v>
      </c>
      <c r="F92" s="1011">
        <v>0</v>
      </c>
      <c r="G92" s="944"/>
      <c r="H92" s="1128">
        <v>0</v>
      </c>
      <c r="I92" s="1011">
        <v>0</v>
      </c>
      <c r="J92" s="944" t="s">
        <v>932</v>
      </c>
    </row>
    <row r="93" spans="1:11" ht="87.75" hidden="1" customHeight="1" x14ac:dyDescent="0.25">
      <c r="A93" s="650" t="s">
        <v>55</v>
      </c>
      <c r="B93" s="946" t="s">
        <v>674</v>
      </c>
      <c r="C93" s="654" t="s">
        <v>19</v>
      </c>
      <c r="D93" s="1128">
        <v>0</v>
      </c>
      <c r="E93" s="1128">
        <v>0</v>
      </c>
      <c r="F93" s="1011">
        <v>0</v>
      </c>
      <c r="G93" s="944"/>
      <c r="H93" s="1128">
        <v>0</v>
      </c>
      <c r="I93" s="1011">
        <v>0</v>
      </c>
      <c r="J93" s="944" t="s">
        <v>932</v>
      </c>
    </row>
    <row r="94" spans="1:11" ht="163.5" customHeight="1" x14ac:dyDescent="0.25">
      <c r="A94" s="650" t="s">
        <v>30</v>
      </c>
      <c r="B94" s="946" t="s">
        <v>392</v>
      </c>
      <c r="C94" s="654" t="s">
        <v>19</v>
      </c>
      <c r="D94" s="1128">
        <v>0</v>
      </c>
      <c r="E94" s="1128">
        <v>0</v>
      </c>
      <c r="F94" s="1011">
        <v>0</v>
      </c>
      <c r="G94" s="944"/>
      <c r="H94" s="1128">
        <v>0</v>
      </c>
      <c r="I94" s="1011">
        <v>0</v>
      </c>
      <c r="J94" s="944" t="s">
        <v>1068</v>
      </c>
    </row>
    <row r="95" spans="1:11" ht="128.25" hidden="1" customHeight="1" x14ac:dyDescent="0.25">
      <c r="A95" s="650" t="s">
        <v>433</v>
      </c>
      <c r="B95" s="946" t="s">
        <v>394</v>
      </c>
      <c r="C95" s="654" t="s">
        <v>19</v>
      </c>
      <c r="D95" s="1128">
        <f>D96+D97</f>
        <v>0</v>
      </c>
      <c r="E95" s="1128">
        <f>E96+E97</f>
        <v>0</v>
      </c>
      <c r="F95" s="1011">
        <v>0</v>
      </c>
      <c r="G95" s="944"/>
      <c r="H95" s="1128">
        <f>H96+H97</f>
        <v>0</v>
      </c>
      <c r="I95" s="1011">
        <v>0</v>
      </c>
      <c r="J95" s="944"/>
    </row>
    <row r="96" spans="1:11" ht="93" hidden="1" customHeight="1" x14ac:dyDescent="0.25">
      <c r="A96" s="650" t="s">
        <v>675</v>
      </c>
      <c r="B96" s="946" t="s">
        <v>395</v>
      </c>
      <c r="C96" s="654" t="s">
        <v>19</v>
      </c>
      <c r="D96" s="1128">
        <v>0</v>
      </c>
      <c r="E96" s="1128">
        <v>0</v>
      </c>
      <c r="F96" s="1011">
        <v>0</v>
      </c>
      <c r="G96" s="944"/>
      <c r="H96" s="1128">
        <v>0</v>
      </c>
      <c r="I96" s="1011">
        <v>0</v>
      </c>
      <c r="J96" s="944" t="s">
        <v>932</v>
      </c>
    </row>
    <row r="97" spans="1:11" ht="91.5" hidden="1" customHeight="1" x14ac:dyDescent="0.25">
      <c r="A97" s="650" t="s">
        <v>676</v>
      </c>
      <c r="B97" s="946" t="s">
        <v>396</v>
      </c>
      <c r="C97" s="654" t="s">
        <v>19</v>
      </c>
      <c r="D97" s="1128">
        <v>0</v>
      </c>
      <c r="E97" s="1128">
        <v>0</v>
      </c>
      <c r="F97" s="1011">
        <v>0</v>
      </c>
      <c r="G97" s="944"/>
      <c r="H97" s="1128">
        <v>0</v>
      </c>
      <c r="I97" s="1011">
        <v>0</v>
      </c>
      <c r="J97" s="944" t="s">
        <v>932</v>
      </c>
    </row>
    <row r="98" spans="1:11" ht="131.25" customHeight="1" x14ac:dyDescent="0.25">
      <c r="A98" s="651" t="s">
        <v>12</v>
      </c>
      <c r="B98" s="652" t="s">
        <v>677</v>
      </c>
      <c r="C98" s="653" t="s">
        <v>19</v>
      </c>
      <c r="D98" s="1130">
        <f>D99+D106</f>
        <v>5650.3</v>
      </c>
      <c r="E98" s="1130">
        <f>E99+E106</f>
        <v>5649.9000000000005</v>
      </c>
      <c r="F98" s="961">
        <f t="shared" si="6"/>
        <v>99.992920729872765</v>
      </c>
      <c r="G98" s="653"/>
      <c r="H98" s="1130">
        <f>H99+H106</f>
        <v>5649.9000000000005</v>
      </c>
      <c r="I98" s="961">
        <f t="shared" si="7"/>
        <v>99.992920729872765</v>
      </c>
      <c r="J98" s="653"/>
    </row>
    <row r="99" spans="1:11" ht="113.25" customHeight="1" x14ac:dyDescent="0.25">
      <c r="A99" s="650" t="s">
        <v>13</v>
      </c>
      <c r="B99" s="946" t="s">
        <v>397</v>
      </c>
      <c r="C99" s="654" t="s">
        <v>19</v>
      </c>
      <c r="D99" s="1128">
        <f>D100+D101+D102+D103+D104+D105</f>
        <v>5077.7</v>
      </c>
      <c r="E99" s="1128">
        <f>E100+E101+E102+E103+E104+E105</f>
        <v>5077.3</v>
      </c>
      <c r="F99" s="1011">
        <f t="shared" si="6"/>
        <v>99.992122417630043</v>
      </c>
      <c r="G99" s="944"/>
      <c r="H99" s="1128">
        <f>H100+H101+H102+H103+H104+H105</f>
        <v>5077.3</v>
      </c>
      <c r="I99" s="1011">
        <f t="shared" si="7"/>
        <v>99.992122417630043</v>
      </c>
      <c r="J99" s="944"/>
    </row>
    <row r="100" spans="1:11" ht="116.25" customHeight="1" x14ac:dyDescent="0.25">
      <c r="A100" s="650" t="s">
        <v>306</v>
      </c>
      <c r="B100" s="946" t="s">
        <v>398</v>
      </c>
      <c r="C100" s="654" t="s">
        <v>19</v>
      </c>
      <c r="D100" s="1128">
        <v>1162.5999999999999</v>
      </c>
      <c r="E100" s="1128">
        <v>1162.2</v>
      </c>
      <c r="F100" s="1011">
        <f t="shared" si="6"/>
        <v>99.965594357474643</v>
      </c>
      <c r="G100" s="1118" t="s">
        <v>1669</v>
      </c>
      <c r="H100" s="1128">
        <v>1162.2</v>
      </c>
      <c r="I100" s="1011">
        <f t="shared" si="7"/>
        <v>99.965594357474643</v>
      </c>
      <c r="J100" s="915"/>
    </row>
    <row r="101" spans="1:11" ht="93.75" customHeight="1" x14ac:dyDescent="0.25">
      <c r="A101" s="650" t="s">
        <v>307</v>
      </c>
      <c r="B101" s="946" t="s">
        <v>399</v>
      </c>
      <c r="C101" s="654" t="s">
        <v>19</v>
      </c>
      <c r="D101" s="1128">
        <v>58</v>
      </c>
      <c r="E101" s="1128">
        <v>58</v>
      </c>
      <c r="F101" s="1011">
        <f t="shared" si="6"/>
        <v>100</v>
      </c>
      <c r="G101" s="1118" t="s">
        <v>1670</v>
      </c>
      <c r="H101" s="1128">
        <v>58</v>
      </c>
      <c r="I101" s="1011">
        <f t="shared" si="7"/>
        <v>100</v>
      </c>
      <c r="J101" s="915"/>
    </row>
    <row r="102" spans="1:11" ht="117" customHeight="1" x14ac:dyDescent="0.25">
      <c r="A102" s="650" t="s">
        <v>308</v>
      </c>
      <c r="B102" s="946" t="s">
        <v>678</v>
      </c>
      <c r="C102" s="654" t="s">
        <v>19</v>
      </c>
      <c r="D102" s="1128">
        <v>278</v>
      </c>
      <c r="E102" s="1128">
        <v>278</v>
      </c>
      <c r="F102" s="1011">
        <f t="shared" si="6"/>
        <v>100</v>
      </c>
      <c r="G102" s="944" t="s">
        <v>1671</v>
      </c>
      <c r="H102" s="1128">
        <v>278</v>
      </c>
      <c r="I102" s="1011">
        <f t="shared" si="7"/>
        <v>100</v>
      </c>
      <c r="J102" s="944"/>
      <c r="K102" s="656"/>
    </row>
    <row r="103" spans="1:11" ht="229.5" customHeight="1" x14ac:dyDescent="0.25">
      <c r="A103" s="650" t="s">
        <v>400</v>
      </c>
      <c r="B103" s="946" t="s">
        <v>401</v>
      </c>
      <c r="C103" s="654" t="s">
        <v>19</v>
      </c>
      <c r="D103" s="1128">
        <v>3512.3</v>
      </c>
      <c r="E103" s="1128">
        <v>3512.3</v>
      </c>
      <c r="F103" s="1011">
        <f>E103/D103*100</f>
        <v>100</v>
      </c>
      <c r="G103" s="944" t="s">
        <v>1672</v>
      </c>
      <c r="H103" s="1128">
        <v>3512.3</v>
      </c>
      <c r="I103" s="1011">
        <f>H103/D103*100</f>
        <v>100</v>
      </c>
      <c r="J103" s="944"/>
    </row>
    <row r="104" spans="1:11" ht="141" customHeight="1" x14ac:dyDescent="0.25">
      <c r="A104" s="650" t="s">
        <v>402</v>
      </c>
      <c r="B104" s="946" t="s">
        <v>403</v>
      </c>
      <c r="C104" s="654" t="s">
        <v>19</v>
      </c>
      <c r="D104" s="1128">
        <v>66.8</v>
      </c>
      <c r="E104" s="1128">
        <v>66.8</v>
      </c>
      <c r="F104" s="1011">
        <f t="shared" si="6"/>
        <v>100</v>
      </c>
      <c r="G104" s="944" t="s">
        <v>1999</v>
      </c>
      <c r="H104" s="1128">
        <v>66.8</v>
      </c>
      <c r="I104" s="1011">
        <f t="shared" si="7"/>
        <v>100</v>
      </c>
      <c r="J104" s="944"/>
    </row>
    <row r="105" spans="1:11" ht="75.75" hidden="1" customHeight="1" x14ac:dyDescent="0.25">
      <c r="A105" s="650" t="s">
        <v>404</v>
      </c>
      <c r="B105" s="946" t="s">
        <v>405</v>
      </c>
      <c r="C105" s="654" t="s">
        <v>19</v>
      </c>
      <c r="D105" s="1128">
        <v>0</v>
      </c>
      <c r="E105" s="1128">
        <v>0</v>
      </c>
      <c r="F105" s="1011">
        <v>0</v>
      </c>
      <c r="G105" s="944"/>
      <c r="H105" s="1128">
        <v>0</v>
      </c>
      <c r="I105" s="1011">
        <v>0</v>
      </c>
      <c r="J105" s="944" t="s">
        <v>932</v>
      </c>
    </row>
    <row r="106" spans="1:11" ht="92.45" customHeight="1" x14ac:dyDescent="0.25">
      <c r="A106" s="650" t="s">
        <v>22</v>
      </c>
      <c r="B106" s="946" t="s">
        <v>406</v>
      </c>
      <c r="C106" s="654" t="s">
        <v>19</v>
      </c>
      <c r="D106" s="1128">
        <f>D107</f>
        <v>572.6</v>
      </c>
      <c r="E106" s="1128">
        <f>E107</f>
        <v>572.6</v>
      </c>
      <c r="F106" s="1011">
        <f t="shared" si="6"/>
        <v>100</v>
      </c>
      <c r="G106" s="944"/>
      <c r="H106" s="1128">
        <f>H107</f>
        <v>572.6</v>
      </c>
      <c r="I106" s="1011">
        <f t="shared" si="7"/>
        <v>100</v>
      </c>
      <c r="J106" s="944"/>
    </row>
    <row r="107" spans="1:11" ht="99.75" customHeight="1" x14ac:dyDescent="0.25">
      <c r="A107" s="650" t="s">
        <v>407</v>
      </c>
      <c r="B107" s="946" t="s">
        <v>408</v>
      </c>
      <c r="C107" s="654" t="s">
        <v>19</v>
      </c>
      <c r="D107" s="1128">
        <v>572.6</v>
      </c>
      <c r="E107" s="1128">
        <v>572.6</v>
      </c>
      <c r="F107" s="1011">
        <f t="shared" si="6"/>
        <v>100</v>
      </c>
      <c r="G107" s="944" t="s">
        <v>1695</v>
      </c>
      <c r="H107" s="1128">
        <v>572.6</v>
      </c>
      <c r="I107" s="1011">
        <f t="shared" si="7"/>
        <v>100</v>
      </c>
      <c r="J107" s="915"/>
    </row>
    <row r="108" spans="1:11" ht="93" customHeight="1" x14ac:dyDescent="0.25">
      <c r="A108" s="651" t="s">
        <v>14</v>
      </c>
      <c r="B108" s="652" t="s">
        <v>409</v>
      </c>
      <c r="C108" s="653" t="s">
        <v>19</v>
      </c>
      <c r="D108" s="1131">
        <v>0</v>
      </c>
      <c r="E108" s="1131">
        <v>0</v>
      </c>
      <c r="F108" s="1131">
        <v>0</v>
      </c>
      <c r="G108" s="653"/>
      <c r="H108" s="1131">
        <v>0</v>
      </c>
      <c r="I108" s="1131">
        <v>0</v>
      </c>
      <c r="J108" s="653"/>
    </row>
    <row r="109" spans="1:11" ht="89.25" customHeight="1" x14ac:dyDescent="0.25">
      <c r="A109" s="650" t="s">
        <v>17</v>
      </c>
      <c r="B109" s="946" t="s">
        <v>1177</v>
      </c>
      <c r="C109" s="654" t="s">
        <v>19</v>
      </c>
      <c r="D109" s="1132">
        <v>0</v>
      </c>
      <c r="E109" s="1132">
        <v>0</v>
      </c>
      <c r="F109" s="1132">
        <v>0</v>
      </c>
      <c r="G109" s="944"/>
      <c r="H109" s="1132">
        <v>0</v>
      </c>
      <c r="I109" s="1132">
        <v>0</v>
      </c>
      <c r="J109" s="944"/>
    </row>
    <row r="110" spans="1:11" ht="230.25" customHeight="1" x14ac:dyDescent="0.25">
      <c r="A110" s="650" t="s">
        <v>201</v>
      </c>
      <c r="B110" s="946" t="s">
        <v>410</v>
      </c>
      <c r="C110" s="657" t="s">
        <v>348</v>
      </c>
      <c r="D110" s="1692" t="s">
        <v>1342</v>
      </c>
      <c r="E110" s="1693"/>
      <c r="F110" s="1693"/>
      <c r="G110" s="1693"/>
      <c r="H110" s="1693"/>
      <c r="I110" s="1693"/>
      <c r="J110" s="1693"/>
    </row>
    <row r="111" spans="1:11" ht="93" customHeight="1" x14ac:dyDescent="0.3">
      <c r="A111" s="658"/>
      <c r="B111" s="1113" t="s">
        <v>47</v>
      </c>
      <c r="C111" s="653" t="s">
        <v>19</v>
      </c>
      <c r="D111" s="1130">
        <f>D87+D98</f>
        <v>5859.1</v>
      </c>
      <c r="E111" s="1130">
        <f>E87+E98</f>
        <v>5649.9000000000005</v>
      </c>
      <c r="F111" s="961">
        <f>E111/D111*100</f>
        <v>96.429485757198208</v>
      </c>
      <c r="G111" s="1127"/>
      <c r="H111" s="1130">
        <f>H87+H98</f>
        <v>5649.9000000000005</v>
      </c>
      <c r="I111" s="961">
        <f>H111/D111*100</f>
        <v>96.429485757198208</v>
      </c>
      <c r="J111" s="653"/>
    </row>
    <row r="112" spans="1:11" ht="34.5" customHeight="1" x14ac:dyDescent="0.25">
      <c r="A112" s="1676" t="s">
        <v>679</v>
      </c>
      <c r="B112" s="1677"/>
      <c r="C112" s="1677"/>
      <c r="D112" s="1677"/>
      <c r="E112" s="1677"/>
      <c r="F112" s="1677"/>
      <c r="G112" s="1677"/>
      <c r="H112" s="1677"/>
      <c r="I112" s="1677"/>
      <c r="J112" s="1677"/>
    </row>
    <row r="113" spans="1:10" ht="244.5" customHeight="1" x14ac:dyDescent="0.25">
      <c r="A113" s="651" t="s">
        <v>9</v>
      </c>
      <c r="B113" s="652" t="s">
        <v>680</v>
      </c>
      <c r="C113" s="653" t="s">
        <v>19</v>
      </c>
      <c r="D113" s="1130">
        <f>D114</f>
        <v>1359.2</v>
      </c>
      <c r="E113" s="1130">
        <f>E114</f>
        <v>938.5</v>
      </c>
      <c r="F113" s="961">
        <f>E113/D113*100</f>
        <v>69.047969393761036</v>
      </c>
      <c r="G113" s="653"/>
      <c r="H113" s="1130">
        <f>H114</f>
        <v>938.5</v>
      </c>
      <c r="I113" s="961">
        <f>H113/D113*100</f>
        <v>69.047969393761036</v>
      </c>
      <c r="J113" s="653"/>
    </row>
    <row r="114" spans="1:10" ht="171" customHeight="1" x14ac:dyDescent="0.25">
      <c r="A114" s="650" t="s">
        <v>21</v>
      </c>
      <c r="B114" s="946" t="s">
        <v>411</v>
      </c>
      <c r="C114" s="654" t="s">
        <v>19</v>
      </c>
      <c r="D114" s="1128">
        <f>D115+D116+D117</f>
        <v>1359.2</v>
      </c>
      <c r="E114" s="1128">
        <f>E115+E116+E117</f>
        <v>938.5</v>
      </c>
      <c r="F114" s="1011">
        <f>E114/D114*100</f>
        <v>69.047969393761036</v>
      </c>
      <c r="G114" s="944"/>
      <c r="H114" s="1128">
        <f>H115+H116+H117</f>
        <v>938.5</v>
      </c>
      <c r="I114" s="1011">
        <f>H114/D114*100</f>
        <v>69.047969393761036</v>
      </c>
      <c r="J114" s="944"/>
    </row>
    <row r="115" spans="1:10" ht="270.75" customHeight="1" x14ac:dyDescent="0.25">
      <c r="A115" s="650" t="s">
        <v>192</v>
      </c>
      <c r="B115" s="946" t="s">
        <v>412</v>
      </c>
      <c r="C115" s="654" t="s">
        <v>19</v>
      </c>
      <c r="D115" s="1128">
        <v>1359.2</v>
      </c>
      <c r="E115" s="1128">
        <v>938.5</v>
      </c>
      <c r="F115" s="1011">
        <f>E115/D115*100</f>
        <v>69.047969393761036</v>
      </c>
      <c r="G115" s="944" t="s">
        <v>953</v>
      </c>
      <c r="H115" s="1128">
        <v>938.5</v>
      </c>
      <c r="I115" s="1011">
        <f>H115/D115*100</f>
        <v>69.047969393761036</v>
      </c>
      <c r="J115" s="944"/>
    </row>
    <row r="116" spans="1:10" ht="93.75" hidden="1" customHeight="1" x14ac:dyDescent="0.25">
      <c r="A116" s="650" t="s">
        <v>193</v>
      </c>
      <c r="B116" s="946" t="s">
        <v>413</v>
      </c>
      <c r="C116" s="654" t="s">
        <v>19</v>
      </c>
      <c r="D116" s="1128">
        <v>0</v>
      </c>
      <c r="E116" s="1128">
        <v>0</v>
      </c>
      <c r="F116" s="1011">
        <v>0</v>
      </c>
      <c r="G116" s="1119"/>
      <c r="H116" s="1128">
        <v>0</v>
      </c>
      <c r="I116" s="1011">
        <v>0</v>
      </c>
      <c r="J116" s="944" t="s">
        <v>932</v>
      </c>
    </row>
    <row r="117" spans="1:10" ht="111.75" hidden="1" customHeight="1" x14ac:dyDescent="0.25">
      <c r="A117" s="650" t="s">
        <v>302</v>
      </c>
      <c r="B117" s="946" t="s">
        <v>681</v>
      </c>
      <c r="C117" s="654" t="s">
        <v>19</v>
      </c>
      <c r="D117" s="1128">
        <v>0</v>
      </c>
      <c r="E117" s="1128">
        <v>0</v>
      </c>
      <c r="F117" s="1011">
        <v>0</v>
      </c>
      <c r="G117" s="1119"/>
      <c r="H117" s="1128">
        <v>0</v>
      </c>
      <c r="I117" s="1011">
        <v>0</v>
      </c>
      <c r="J117" s="944" t="s">
        <v>932</v>
      </c>
    </row>
    <row r="118" spans="1:10" ht="92.1" customHeight="1" x14ac:dyDescent="0.25">
      <c r="A118" s="650"/>
      <c r="B118" s="1113" t="s">
        <v>53</v>
      </c>
      <c r="C118" s="653" t="s">
        <v>19</v>
      </c>
      <c r="D118" s="1130">
        <f>D113</f>
        <v>1359.2</v>
      </c>
      <c r="E118" s="1130">
        <f>E113</f>
        <v>938.5</v>
      </c>
      <c r="F118" s="961">
        <f>E118/D118*100</f>
        <v>69.047969393761036</v>
      </c>
      <c r="G118" s="653"/>
      <c r="H118" s="1130">
        <f>H113</f>
        <v>938.5</v>
      </c>
      <c r="I118" s="961">
        <f>H118/D118*100</f>
        <v>69.047969393761036</v>
      </c>
      <c r="J118" s="653"/>
    </row>
    <row r="119" spans="1:10" ht="30" customHeight="1" x14ac:dyDescent="0.25">
      <c r="A119" s="1677" t="s">
        <v>682</v>
      </c>
      <c r="B119" s="1677"/>
      <c r="C119" s="1677"/>
      <c r="D119" s="1677"/>
      <c r="E119" s="1677"/>
      <c r="F119" s="1677"/>
      <c r="G119" s="1677"/>
      <c r="H119" s="1677"/>
      <c r="I119" s="1677"/>
      <c r="J119" s="1677"/>
    </row>
    <row r="120" spans="1:10" ht="91.35" customHeight="1" x14ac:dyDescent="0.25">
      <c r="A120" s="651" t="s">
        <v>9</v>
      </c>
      <c r="B120" s="652" t="s">
        <v>414</v>
      </c>
      <c r="C120" s="653" t="s">
        <v>19</v>
      </c>
      <c r="D120" s="1130">
        <f>D121+D126+D132+D134+D135+D136+D138+D139</f>
        <v>2850</v>
      </c>
      <c r="E120" s="1130">
        <f>E121+E126+E132+E136</f>
        <v>1591.1000000000001</v>
      </c>
      <c r="F120" s="961">
        <f>E120/D120*100</f>
        <v>55.828070175438604</v>
      </c>
      <c r="G120" s="653"/>
      <c r="H120" s="1130">
        <f>H121+H126+H132+H134+H135+H136+H138+H139</f>
        <v>1591.1000000000001</v>
      </c>
      <c r="I120" s="961">
        <f>H120/D120*100</f>
        <v>55.828070175438604</v>
      </c>
      <c r="J120" s="653"/>
    </row>
    <row r="121" spans="1:10" ht="165" customHeight="1" x14ac:dyDescent="0.25">
      <c r="A121" s="650" t="s">
        <v>21</v>
      </c>
      <c r="B121" s="946" t="s">
        <v>415</v>
      </c>
      <c r="C121" s="654" t="s">
        <v>19</v>
      </c>
      <c r="D121" s="1128">
        <f>D122+D123+D124+D125</f>
        <v>880</v>
      </c>
      <c r="E121" s="1128">
        <f>E122+E123+E124+E125</f>
        <v>657.7</v>
      </c>
      <c r="F121" s="1011">
        <f>E121/D121*100</f>
        <v>74.738636363636374</v>
      </c>
      <c r="G121" s="944" t="s">
        <v>825</v>
      </c>
      <c r="H121" s="1128">
        <f>H122+H123+H124+H125</f>
        <v>657.7</v>
      </c>
      <c r="I121" s="1011">
        <f>H121/D121*100</f>
        <v>74.738636363636374</v>
      </c>
      <c r="J121" s="944"/>
    </row>
    <row r="122" spans="1:10" ht="165" hidden="1" customHeight="1" x14ac:dyDescent="0.25">
      <c r="A122" s="650" t="s">
        <v>192</v>
      </c>
      <c r="B122" s="946" t="s">
        <v>416</v>
      </c>
      <c r="C122" s="654" t="s">
        <v>19</v>
      </c>
      <c r="D122" s="1128">
        <v>0</v>
      </c>
      <c r="E122" s="1128">
        <v>0</v>
      </c>
      <c r="F122" s="1011">
        <v>0</v>
      </c>
      <c r="G122" s="944"/>
      <c r="H122" s="1128">
        <v>0</v>
      </c>
      <c r="I122" s="1011">
        <v>0</v>
      </c>
      <c r="J122" s="944" t="s">
        <v>932</v>
      </c>
    </row>
    <row r="123" spans="1:10" ht="91.5" customHeight="1" x14ac:dyDescent="0.25">
      <c r="A123" s="650" t="s">
        <v>192</v>
      </c>
      <c r="B123" s="946" t="s">
        <v>417</v>
      </c>
      <c r="C123" s="654" t="s">
        <v>19</v>
      </c>
      <c r="D123" s="1128">
        <v>877</v>
      </c>
      <c r="E123" s="1128">
        <v>657.7</v>
      </c>
      <c r="F123" s="1011">
        <f>E123/D123*100</f>
        <v>74.994298745724066</v>
      </c>
      <c r="G123" s="944" t="s">
        <v>826</v>
      </c>
      <c r="H123" s="1128">
        <v>657.7</v>
      </c>
      <c r="I123" s="1011">
        <f>H123/D123*100</f>
        <v>74.994298745724066</v>
      </c>
      <c r="J123" s="944"/>
    </row>
    <row r="124" spans="1:10" ht="147.75" customHeight="1" x14ac:dyDescent="0.25">
      <c r="A124" s="650" t="s">
        <v>193</v>
      </c>
      <c r="B124" s="946" t="s">
        <v>1178</v>
      </c>
      <c r="C124" s="654" t="s">
        <v>19</v>
      </c>
      <c r="D124" s="1128">
        <v>3</v>
      </c>
      <c r="E124" s="1128">
        <v>0</v>
      </c>
      <c r="F124" s="1011">
        <f>E124/D124*100</f>
        <v>0</v>
      </c>
      <c r="G124" s="946"/>
      <c r="H124" s="1128">
        <v>0</v>
      </c>
      <c r="I124" s="1011">
        <f>H124/D124*100</f>
        <v>0</v>
      </c>
      <c r="J124" s="944" t="s">
        <v>1696</v>
      </c>
    </row>
    <row r="125" spans="1:10" ht="91.5" hidden="1" customHeight="1" x14ac:dyDescent="0.25">
      <c r="A125" s="650" t="s">
        <v>302</v>
      </c>
      <c r="B125" s="946" t="s">
        <v>418</v>
      </c>
      <c r="C125" s="654" t="s">
        <v>19</v>
      </c>
      <c r="D125" s="1128">
        <v>0</v>
      </c>
      <c r="E125" s="1128">
        <v>0</v>
      </c>
      <c r="F125" s="1011">
        <v>0</v>
      </c>
      <c r="G125" s="944"/>
      <c r="H125" s="1128">
        <v>0</v>
      </c>
      <c r="I125" s="1011">
        <v>0</v>
      </c>
      <c r="J125" s="944" t="s">
        <v>932</v>
      </c>
    </row>
    <row r="126" spans="1:10" ht="87.75" customHeight="1" x14ac:dyDescent="0.25">
      <c r="A126" s="650" t="s">
        <v>29</v>
      </c>
      <c r="B126" s="946" t="s">
        <v>419</v>
      </c>
      <c r="C126" s="654" t="s">
        <v>19</v>
      </c>
      <c r="D126" s="1128">
        <f>D127+D128+D129+D130+D131</f>
        <v>520</v>
      </c>
      <c r="E126" s="1128">
        <f>E127+E128+E129+E130+E131</f>
        <v>438.2</v>
      </c>
      <c r="F126" s="1011">
        <f>E126/D126*100</f>
        <v>84.269230769230759</v>
      </c>
      <c r="G126" s="944" t="s">
        <v>827</v>
      </c>
      <c r="H126" s="1128">
        <f>H127+H128+H129+H130+H131</f>
        <v>438.2</v>
      </c>
      <c r="I126" s="1011">
        <f>H126/D126*100</f>
        <v>84.269230769230759</v>
      </c>
      <c r="J126" s="944"/>
    </row>
    <row r="127" spans="1:10" ht="87" customHeight="1" x14ac:dyDescent="0.25">
      <c r="A127" s="650" t="s">
        <v>195</v>
      </c>
      <c r="B127" s="946" t="s">
        <v>420</v>
      </c>
      <c r="C127" s="654" t="s">
        <v>19</v>
      </c>
      <c r="D127" s="1128">
        <v>0</v>
      </c>
      <c r="E127" s="1128">
        <v>0</v>
      </c>
      <c r="F127" s="1011">
        <v>0</v>
      </c>
      <c r="G127" s="944"/>
      <c r="H127" s="1128">
        <v>0</v>
      </c>
      <c r="I127" s="1011">
        <v>0</v>
      </c>
      <c r="J127" s="944" t="s">
        <v>1068</v>
      </c>
    </row>
    <row r="128" spans="1:10" ht="90" hidden="1" customHeight="1" x14ac:dyDescent="0.25">
      <c r="A128" s="650" t="s">
        <v>196</v>
      </c>
      <c r="B128" s="946" t="s">
        <v>421</v>
      </c>
      <c r="C128" s="654" t="s">
        <v>19</v>
      </c>
      <c r="D128" s="1128">
        <v>0</v>
      </c>
      <c r="E128" s="1128">
        <v>0</v>
      </c>
      <c r="F128" s="1011">
        <v>0</v>
      </c>
      <c r="G128" s="944"/>
      <c r="H128" s="1128">
        <v>0</v>
      </c>
      <c r="I128" s="1011">
        <v>0</v>
      </c>
      <c r="J128" s="944" t="s">
        <v>932</v>
      </c>
    </row>
    <row r="129" spans="1:11" ht="266.25" customHeight="1" x14ac:dyDescent="0.25">
      <c r="A129" s="650" t="s">
        <v>196</v>
      </c>
      <c r="B129" s="946" t="s">
        <v>423</v>
      </c>
      <c r="C129" s="654" t="s">
        <v>19</v>
      </c>
      <c r="D129" s="1128">
        <v>380</v>
      </c>
      <c r="E129" s="1128">
        <v>299.39999999999998</v>
      </c>
      <c r="F129" s="1011">
        <f>E129/D129*100</f>
        <v>78.78947368421052</v>
      </c>
      <c r="G129" s="944" t="s">
        <v>1698</v>
      </c>
      <c r="H129" s="1128">
        <v>299.39999999999998</v>
      </c>
      <c r="I129" s="1011">
        <f>H129/D129*100</f>
        <v>78.78947368421052</v>
      </c>
      <c r="J129" s="944"/>
    </row>
    <row r="130" spans="1:11" ht="91.5" customHeight="1" x14ac:dyDescent="0.25">
      <c r="A130" s="650" t="s">
        <v>422</v>
      </c>
      <c r="B130" s="946" t="s">
        <v>425</v>
      </c>
      <c r="C130" s="654" t="s">
        <v>19</v>
      </c>
      <c r="D130" s="1128">
        <v>140</v>
      </c>
      <c r="E130" s="1128">
        <v>138.80000000000001</v>
      </c>
      <c r="F130" s="1011">
        <f>E130/D130*100</f>
        <v>99.142857142857153</v>
      </c>
      <c r="G130" s="944" t="s">
        <v>2000</v>
      </c>
      <c r="H130" s="1128">
        <v>138.80000000000001</v>
      </c>
      <c r="I130" s="1011">
        <f>H130/D130*100</f>
        <v>99.142857142857153</v>
      </c>
      <c r="J130" s="944"/>
      <c r="K130" s="646"/>
    </row>
    <row r="131" spans="1:11" ht="75.75" hidden="1" customHeight="1" x14ac:dyDescent="0.25">
      <c r="A131" s="650" t="s">
        <v>424</v>
      </c>
      <c r="B131" s="946" t="s">
        <v>426</v>
      </c>
      <c r="C131" s="654" t="s">
        <v>19</v>
      </c>
      <c r="D131" s="1128">
        <v>0</v>
      </c>
      <c r="E131" s="1128">
        <v>0</v>
      </c>
      <c r="F131" s="1011">
        <v>0</v>
      </c>
      <c r="G131" s="944"/>
      <c r="H131" s="1128">
        <v>0</v>
      </c>
      <c r="I131" s="1011">
        <v>0</v>
      </c>
      <c r="J131" s="944" t="s">
        <v>932</v>
      </c>
    </row>
    <row r="132" spans="1:11" ht="129" customHeight="1" x14ac:dyDescent="0.25">
      <c r="A132" s="650" t="s">
        <v>30</v>
      </c>
      <c r="B132" s="946" t="s">
        <v>427</v>
      </c>
      <c r="C132" s="654" t="s">
        <v>19</v>
      </c>
      <c r="D132" s="1128">
        <f>D133</f>
        <v>600</v>
      </c>
      <c r="E132" s="1128">
        <f>E133</f>
        <v>395.2</v>
      </c>
      <c r="F132" s="1011">
        <f>E132/D132*100</f>
        <v>65.86666666666666</v>
      </c>
      <c r="G132" s="944" t="s">
        <v>828</v>
      </c>
      <c r="H132" s="1128">
        <f>H133</f>
        <v>395.2</v>
      </c>
      <c r="I132" s="1011">
        <f>H132/D132*100</f>
        <v>65.86666666666666</v>
      </c>
      <c r="J132" s="944"/>
    </row>
    <row r="133" spans="1:11" ht="195" customHeight="1" x14ac:dyDescent="0.25">
      <c r="A133" s="650" t="s">
        <v>31</v>
      </c>
      <c r="B133" s="946" t="s">
        <v>428</v>
      </c>
      <c r="C133" s="654" t="s">
        <v>19</v>
      </c>
      <c r="D133" s="1128">
        <v>600</v>
      </c>
      <c r="E133" s="1128">
        <v>395.2</v>
      </c>
      <c r="F133" s="1011">
        <f>E133/D133*100</f>
        <v>65.86666666666666</v>
      </c>
      <c r="G133" s="944" t="s">
        <v>1697</v>
      </c>
      <c r="H133" s="1128">
        <v>395.2</v>
      </c>
      <c r="I133" s="1011">
        <f>H133/D133*100</f>
        <v>65.86666666666666</v>
      </c>
      <c r="J133" s="944"/>
    </row>
    <row r="134" spans="1:11" ht="106.5" customHeight="1" x14ac:dyDescent="0.25">
      <c r="A134" s="650" t="s">
        <v>42</v>
      </c>
      <c r="B134" s="946" t="s">
        <v>429</v>
      </c>
      <c r="C134" s="654" t="s">
        <v>19</v>
      </c>
      <c r="D134" s="1128">
        <v>650</v>
      </c>
      <c r="E134" s="1128">
        <v>0</v>
      </c>
      <c r="F134" s="1011">
        <v>0</v>
      </c>
      <c r="G134" s="944"/>
      <c r="H134" s="1128">
        <v>0</v>
      </c>
      <c r="I134" s="1011">
        <v>0</v>
      </c>
      <c r="J134" s="944" t="s">
        <v>2001</v>
      </c>
    </row>
    <row r="135" spans="1:11" ht="123" hidden="1" customHeight="1" x14ac:dyDescent="0.25">
      <c r="A135" s="659" t="s">
        <v>42</v>
      </c>
      <c r="B135" s="660" t="s">
        <v>430</v>
      </c>
      <c r="C135" s="654" t="s">
        <v>19</v>
      </c>
      <c r="D135" s="1133">
        <v>0</v>
      </c>
      <c r="E135" s="1133">
        <v>0</v>
      </c>
      <c r="F135" s="1011">
        <v>0</v>
      </c>
      <c r="G135" s="1126"/>
      <c r="H135" s="1133">
        <v>0</v>
      </c>
      <c r="I135" s="1011">
        <v>0</v>
      </c>
      <c r="J135" s="944" t="s">
        <v>932</v>
      </c>
    </row>
    <row r="136" spans="1:11" ht="146.25" customHeight="1" x14ac:dyDescent="0.25">
      <c r="A136" s="650" t="s">
        <v>42</v>
      </c>
      <c r="B136" s="946" t="s">
        <v>431</v>
      </c>
      <c r="C136" s="654" t="s">
        <v>19</v>
      </c>
      <c r="D136" s="1128">
        <f>D137</f>
        <v>200</v>
      </c>
      <c r="E136" s="1128">
        <f>E137</f>
        <v>100</v>
      </c>
      <c r="F136" s="1011">
        <f>E136/D136*100</f>
        <v>50</v>
      </c>
      <c r="G136" s="944"/>
      <c r="H136" s="1128">
        <f>H137</f>
        <v>100</v>
      </c>
      <c r="I136" s="1011">
        <f>H136/D136*100</f>
        <v>50</v>
      </c>
      <c r="J136" s="944"/>
    </row>
    <row r="137" spans="1:11" ht="99" customHeight="1" x14ac:dyDescent="0.25">
      <c r="A137" s="650" t="s">
        <v>43</v>
      </c>
      <c r="B137" s="946" t="s">
        <v>1515</v>
      </c>
      <c r="C137" s="654" t="s">
        <v>19</v>
      </c>
      <c r="D137" s="1128">
        <v>200</v>
      </c>
      <c r="E137" s="1128">
        <v>100</v>
      </c>
      <c r="F137" s="1011">
        <f>E137/D137*100</f>
        <v>50</v>
      </c>
      <c r="G137" s="944" t="s">
        <v>1452</v>
      </c>
      <c r="H137" s="1128">
        <v>100</v>
      </c>
      <c r="I137" s="1011">
        <f>H137/D137*100</f>
        <v>50</v>
      </c>
      <c r="J137" s="944"/>
      <c r="K137" s="646"/>
    </row>
    <row r="138" spans="1:11" ht="92.25" hidden="1" customHeight="1" x14ac:dyDescent="0.25">
      <c r="A138" s="650" t="s">
        <v>55</v>
      </c>
      <c r="B138" s="946" t="s">
        <v>432</v>
      </c>
      <c r="C138" s="654" t="s">
        <v>19</v>
      </c>
      <c r="D138" s="1128">
        <v>0</v>
      </c>
      <c r="E138" s="1128">
        <v>0</v>
      </c>
      <c r="F138" s="1011">
        <v>0</v>
      </c>
      <c r="G138" s="944"/>
      <c r="H138" s="1128">
        <v>0</v>
      </c>
      <c r="I138" s="1011">
        <v>0</v>
      </c>
      <c r="J138" s="944" t="s">
        <v>932</v>
      </c>
    </row>
    <row r="139" spans="1:11" ht="93" hidden="1" customHeight="1" x14ac:dyDescent="0.25">
      <c r="A139" s="650" t="s">
        <v>393</v>
      </c>
      <c r="B139" s="946" t="s">
        <v>434</v>
      </c>
      <c r="C139" s="654" t="s">
        <v>19</v>
      </c>
      <c r="D139" s="1128">
        <v>0</v>
      </c>
      <c r="E139" s="1128">
        <v>0</v>
      </c>
      <c r="F139" s="1011">
        <v>0</v>
      </c>
      <c r="G139" s="944"/>
      <c r="H139" s="1128">
        <v>0</v>
      </c>
      <c r="I139" s="1011">
        <v>0</v>
      </c>
      <c r="J139" s="944" t="s">
        <v>932</v>
      </c>
    </row>
    <row r="140" spans="1:11" ht="90.75" customHeight="1" x14ac:dyDescent="0.3">
      <c r="A140" s="661"/>
      <c r="B140" s="1114" t="s">
        <v>57</v>
      </c>
      <c r="C140" s="653" t="s">
        <v>19</v>
      </c>
      <c r="D140" s="1130">
        <f>D120</f>
        <v>2850</v>
      </c>
      <c r="E140" s="1130">
        <f>E120</f>
        <v>1591.1000000000001</v>
      </c>
      <c r="F140" s="961">
        <f>E140/D140*100</f>
        <v>55.828070175438604</v>
      </c>
      <c r="G140" s="653"/>
      <c r="H140" s="1130">
        <f>H120</f>
        <v>1591.1000000000001</v>
      </c>
      <c r="I140" s="961">
        <f>H140/D140*100</f>
        <v>55.828070175438604</v>
      </c>
      <c r="J140" s="653"/>
    </row>
    <row r="141" spans="1:11" ht="30" customHeight="1" x14ac:dyDescent="0.25">
      <c r="A141" s="1678" t="s">
        <v>755</v>
      </c>
      <c r="B141" s="1679"/>
      <c r="C141" s="1679"/>
      <c r="D141" s="1679"/>
      <c r="E141" s="1679"/>
      <c r="F141" s="1679"/>
      <c r="G141" s="1679"/>
      <c r="H141" s="1679"/>
      <c r="I141" s="1679"/>
      <c r="J141" s="1679"/>
    </row>
    <row r="142" spans="1:11" ht="148.5" customHeight="1" x14ac:dyDescent="0.25">
      <c r="A142" s="651" t="s">
        <v>9</v>
      </c>
      <c r="B142" s="652" t="s">
        <v>435</v>
      </c>
      <c r="C142" s="653" t="s">
        <v>19</v>
      </c>
      <c r="D142" s="1130">
        <f>D143</f>
        <v>0</v>
      </c>
      <c r="E142" s="1130">
        <f>E143</f>
        <v>0</v>
      </c>
      <c r="F142" s="961">
        <v>0</v>
      </c>
      <c r="G142" s="1136"/>
      <c r="H142" s="1130">
        <f>H143</f>
        <v>0</v>
      </c>
      <c r="I142" s="961">
        <v>0</v>
      </c>
      <c r="J142" s="944" t="s">
        <v>932</v>
      </c>
    </row>
    <row r="143" spans="1:11" ht="93" customHeight="1" x14ac:dyDescent="0.25">
      <c r="A143" s="650" t="s">
        <v>21</v>
      </c>
      <c r="B143" s="946" t="s">
        <v>829</v>
      </c>
      <c r="C143" s="654" t="s">
        <v>19</v>
      </c>
      <c r="D143" s="1128">
        <v>0</v>
      </c>
      <c r="E143" s="1128">
        <f>E144+E145</f>
        <v>0</v>
      </c>
      <c r="F143" s="1011">
        <v>0</v>
      </c>
      <c r="G143" s="1137"/>
      <c r="H143" s="1128">
        <v>0</v>
      </c>
      <c r="I143" s="1011">
        <v>0</v>
      </c>
      <c r="J143" s="944" t="s">
        <v>932</v>
      </c>
    </row>
    <row r="144" spans="1:11" ht="96" customHeight="1" x14ac:dyDescent="0.25">
      <c r="A144" s="650" t="s">
        <v>192</v>
      </c>
      <c r="B144" s="946" t="s">
        <v>436</v>
      </c>
      <c r="C144" s="654" t="s">
        <v>19</v>
      </c>
      <c r="D144" s="1128">
        <v>0</v>
      </c>
      <c r="E144" s="1128">
        <v>0</v>
      </c>
      <c r="F144" s="1011">
        <v>0</v>
      </c>
      <c r="G144" s="1137"/>
      <c r="H144" s="1128">
        <v>0</v>
      </c>
      <c r="I144" s="1011">
        <v>0</v>
      </c>
      <c r="J144" s="944"/>
    </row>
    <row r="145" spans="1:10" ht="90.6" customHeight="1" x14ac:dyDescent="0.25">
      <c r="A145" s="650" t="s">
        <v>193</v>
      </c>
      <c r="B145" s="946" t="s">
        <v>437</v>
      </c>
      <c r="C145" s="654" t="s">
        <v>19</v>
      </c>
      <c r="D145" s="1128">
        <v>0</v>
      </c>
      <c r="E145" s="1128">
        <v>0</v>
      </c>
      <c r="F145" s="1011">
        <v>0</v>
      </c>
      <c r="G145" s="1137"/>
      <c r="H145" s="1128">
        <v>0</v>
      </c>
      <c r="I145" s="1011">
        <v>0</v>
      </c>
      <c r="J145" s="944"/>
    </row>
    <row r="146" spans="1:10" ht="115.5" customHeight="1" x14ac:dyDescent="0.25">
      <c r="A146" s="651" t="s">
        <v>12</v>
      </c>
      <c r="B146" s="652" t="s">
        <v>438</v>
      </c>
      <c r="C146" s="653" t="s">
        <v>19</v>
      </c>
      <c r="D146" s="1130">
        <f>D147+D148</f>
        <v>0</v>
      </c>
      <c r="E146" s="1130">
        <f>E147+E148</f>
        <v>0</v>
      </c>
      <c r="F146" s="961">
        <v>0</v>
      </c>
      <c r="G146" s="1136"/>
      <c r="H146" s="1130">
        <f>H147+H148</f>
        <v>0</v>
      </c>
      <c r="I146" s="961">
        <v>0</v>
      </c>
      <c r="J146" s="944" t="s">
        <v>932</v>
      </c>
    </row>
    <row r="147" spans="1:10" ht="93" customHeight="1" x14ac:dyDescent="0.25">
      <c r="A147" s="650" t="s">
        <v>13</v>
      </c>
      <c r="B147" s="946" t="s">
        <v>439</v>
      </c>
      <c r="C147" s="654" t="s">
        <v>19</v>
      </c>
      <c r="D147" s="1128">
        <v>0</v>
      </c>
      <c r="E147" s="1128">
        <v>0</v>
      </c>
      <c r="F147" s="1011">
        <v>0</v>
      </c>
      <c r="G147" s="1137"/>
      <c r="H147" s="1128">
        <v>0</v>
      </c>
      <c r="I147" s="1011">
        <v>0</v>
      </c>
      <c r="J147" s="944" t="s">
        <v>932</v>
      </c>
    </row>
    <row r="148" spans="1:10" ht="96" customHeight="1" x14ac:dyDescent="0.25">
      <c r="A148" s="650" t="s">
        <v>22</v>
      </c>
      <c r="B148" s="946" t="s">
        <v>440</v>
      </c>
      <c r="C148" s="654" t="s">
        <v>19</v>
      </c>
      <c r="D148" s="1128">
        <f>D149</f>
        <v>0</v>
      </c>
      <c r="E148" s="1128">
        <f>E149</f>
        <v>0</v>
      </c>
      <c r="F148" s="1011">
        <v>0</v>
      </c>
      <c r="G148" s="1137"/>
      <c r="H148" s="1128">
        <f>H149</f>
        <v>0</v>
      </c>
      <c r="I148" s="1011">
        <v>0</v>
      </c>
      <c r="J148" s="944" t="s">
        <v>932</v>
      </c>
    </row>
    <row r="149" spans="1:10" ht="90.6" customHeight="1" x14ac:dyDescent="0.25">
      <c r="A149" s="650" t="s">
        <v>441</v>
      </c>
      <c r="B149" s="946" t="s">
        <v>442</v>
      </c>
      <c r="C149" s="654" t="s">
        <v>19</v>
      </c>
      <c r="D149" s="1128">
        <v>0</v>
      </c>
      <c r="E149" s="1128">
        <v>0</v>
      </c>
      <c r="F149" s="1011">
        <v>0</v>
      </c>
      <c r="G149" s="1137"/>
      <c r="H149" s="1128">
        <v>0</v>
      </c>
      <c r="I149" s="1011">
        <v>0</v>
      </c>
      <c r="J149" s="944"/>
    </row>
    <row r="150" spans="1:10" ht="124.5" customHeight="1" x14ac:dyDescent="0.25">
      <c r="A150" s="650" t="s">
        <v>220</v>
      </c>
      <c r="B150" s="946" t="s">
        <v>683</v>
      </c>
      <c r="C150" s="654" t="s">
        <v>19</v>
      </c>
      <c r="D150" s="1128">
        <f>D151</f>
        <v>0</v>
      </c>
      <c r="E150" s="1128">
        <f>E151</f>
        <v>0</v>
      </c>
      <c r="F150" s="1011">
        <v>0</v>
      </c>
      <c r="G150" s="1137"/>
      <c r="H150" s="1128">
        <f>H151</f>
        <v>0</v>
      </c>
      <c r="I150" s="1011">
        <v>0</v>
      </c>
      <c r="J150" s="944"/>
    </row>
    <row r="151" spans="1:10" ht="95.25" customHeight="1" x14ac:dyDescent="0.25">
      <c r="A151" s="650" t="s">
        <v>344</v>
      </c>
      <c r="B151" s="946" t="s">
        <v>443</v>
      </c>
      <c r="C151" s="654" t="s">
        <v>19</v>
      </c>
      <c r="D151" s="1128">
        <v>0</v>
      </c>
      <c r="E151" s="1128">
        <v>0</v>
      </c>
      <c r="F151" s="1011">
        <v>0</v>
      </c>
      <c r="G151" s="1137"/>
      <c r="H151" s="1128">
        <v>0</v>
      </c>
      <c r="I151" s="1011">
        <v>0</v>
      </c>
      <c r="J151" s="944" t="s">
        <v>932</v>
      </c>
    </row>
    <row r="152" spans="1:10" ht="93.75" customHeight="1" x14ac:dyDescent="0.3">
      <c r="A152" s="658"/>
      <c r="B152" s="1113" t="s">
        <v>75</v>
      </c>
      <c r="C152" s="653" t="s">
        <v>19</v>
      </c>
      <c r="D152" s="1130">
        <f>D142+D146</f>
        <v>0</v>
      </c>
      <c r="E152" s="1130">
        <f>E142+E146</f>
        <v>0</v>
      </c>
      <c r="F152" s="961">
        <v>0</v>
      </c>
      <c r="G152" s="1136"/>
      <c r="H152" s="1130">
        <f>H142+H146</f>
        <v>0</v>
      </c>
      <c r="I152" s="961">
        <v>0</v>
      </c>
      <c r="J152" s="653"/>
    </row>
    <row r="153" spans="1:10" ht="30" customHeight="1" x14ac:dyDescent="0.25">
      <c r="A153" s="1678" t="s">
        <v>444</v>
      </c>
      <c r="B153" s="1679"/>
      <c r="C153" s="1679"/>
      <c r="D153" s="1679"/>
      <c r="E153" s="1679"/>
      <c r="F153" s="1679"/>
      <c r="G153" s="1679"/>
      <c r="H153" s="1679"/>
      <c r="I153" s="1679"/>
      <c r="J153" s="1679"/>
    </row>
    <row r="154" spans="1:10" ht="93.75" customHeight="1" x14ac:dyDescent="0.25">
      <c r="A154" s="651" t="s">
        <v>9</v>
      </c>
      <c r="B154" s="652" t="s">
        <v>214</v>
      </c>
      <c r="C154" s="653" t="s">
        <v>19</v>
      </c>
      <c r="D154" s="1130">
        <f>D155+D159</f>
        <v>43073.4</v>
      </c>
      <c r="E154" s="1130">
        <f>E155+E159</f>
        <v>31459.5</v>
      </c>
      <c r="F154" s="961">
        <f>E154/D154*100</f>
        <v>73.0369555224338</v>
      </c>
      <c r="G154" s="1134"/>
      <c r="H154" s="1130">
        <f>H155+H159</f>
        <v>31459.5</v>
      </c>
      <c r="I154" s="961">
        <f>H154/D154*100</f>
        <v>73.0369555224338</v>
      </c>
      <c r="J154" s="653"/>
    </row>
    <row r="155" spans="1:10" ht="114.75" customHeight="1" x14ac:dyDescent="0.25">
      <c r="A155" s="650" t="s">
        <v>21</v>
      </c>
      <c r="B155" s="946" t="s">
        <v>445</v>
      </c>
      <c r="C155" s="654" t="s">
        <v>19</v>
      </c>
      <c r="D155" s="1128">
        <f>D156+D157</f>
        <v>43073.4</v>
      </c>
      <c r="E155" s="1128">
        <f>E156+E157</f>
        <v>31459.5</v>
      </c>
      <c r="F155" s="1011">
        <f>E155/D155*100</f>
        <v>73.0369555224338</v>
      </c>
      <c r="G155" s="1135" t="s">
        <v>830</v>
      </c>
      <c r="H155" s="1128">
        <f>H156+H157</f>
        <v>31459.5</v>
      </c>
      <c r="I155" s="1011">
        <f>H155/D155*100</f>
        <v>73.0369555224338</v>
      </c>
      <c r="J155" s="944"/>
    </row>
    <row r="156" spans="1:10" ht="95.25" customHeight="1" x14ac:dyDescent="0.25">
      <c r="A156" s="650" t="s">
        <v>192</v>
      </c>
      <c r="B156" s="946" t="s">
        <v>446</v>
      </c>
      <c r="C156" s="654" t="s">
        <v>19</v>
      </c>
      <c r="D156" s="1128">
        <v>41641.800000000003</v>
      </c>
      <c r="E156" s="1128">
        <v>30745.3</v>
      </c>
      <c r="F156" s="1011">
        <f>E156/D156*100</f>
        <v>73.832783405136183</v>
      </c>
      <c r="G156" s="1135" t="s">
        <v>447</v>
      </c>
      <c r="H156" s="1128">
        <v>30745.3</v>
      </c>
      <c r="I156" s="1011">
        <f>H156/D156*100</f>
        <v>73.832783405136183</v>
      </c>
      <c r="J156" s="944"/>
    </row>
    <row r="157" spans="1:10" ht="345" customHeight="1" x14ac:dyDescent="0.25">
      <c r="A157" s="1657" t="s">
        <v>193</v>
      </c>
      <c r="B157" s="1654" t="s">
        <v>448</v>
      </c>
      <c r="C157" s="1650" t="s">
        <v>19</v>
      </c>
      <c r="D157" s="1683">
        <v>1431.6</v>
      </c>
      <c r="E157" s="1683">
        <v>714.2</v>
      </c>
      <c r="F157" s="1685">
        <f>E157/D157*100</f>
        <v>49.888236937692099</v>
      </c>
      <c r="G157" s="1652" t="s">
        <v>2002</v>
      </c>
      <c r="H157" s="1683">
        <v>714.2</v>
      </c>
      <c r="I157" s="1685">
        <f>H157/D157*100</f>
        <v>49.888236937692099</v>
      </c>
      <c r="J157" s="1650"/>
    </row>
    <row r="158" spans="1:10" ht="129" customHeight="1" x14ac:dyDescent="0.25">
      <c r="A158" s="1659"/>
      <c r="B158" s="1656"/>
      <c r="C158" s="1651"/>
      <c r="D158" s="1684"/>
      <c r="E158" s="1684"/>
      <c r="F158" s="1686"/>
      <c r="G158" s="1653"/>
      <c r="H158" s="1684"/>
      <c r="I158" s="1686"/>
      <c r="J158" s="1651"/>
    </row>
    <row r="159" spans="1:10" ht="96" hidden="1" customHeight="1" x14ac:dyDescent="0.25">
      <c r="A159" s="650" t="s">
        <v>29</v>
      </c>
      <c r="B159" s="946" t="s">
        <v>449</v>
      </c>
      <c r="C159" s="654" t="s">
        <v>19</v>
      </c>
      <c r="D159" s="1128">
        <v>0</v>
      </c>
      <c r="E159" s="1128">
        <v>0</v>
      </c>
      <c r="F159" s="1011">
        <v>0</v>
      </c>
      <c r="G159" s="1135"/>
      <c r="H159" s="1128">
        <v>0</v>
      </c>
      <c r="I159" s="1011">
        <v>0</v>
      </c>
      <c r="J159" s="944" t="s">
        <v>932</v>
      </c>
    </row>
    <row r="160" spans="1:10" ht="43.5" customHeight="1" x14ac:dyDescent="0.25">
      <c r="A160" s="1670" t="s">
        <v>324</v>
      </c>
      <c r="B160" s="1680" t="s">
        <v>954</v>
      </c>
      <c r="C160" s="653" t="s">
        <v>15</v>
      </c>
      <c r="D160" s="1130">
        <f>D161+D162</f>
        <v>2515</v>
      </c>
      <c r="E160" s="1130">
        <f>E161+E162</f>
        <v>1414.7</v>
      </c>
      <c r="F160" s="961">
        <f>E160/D160*100</f>
        <v>56.250497017892641</v>
      </c>
      <c r="G160" s="1664"/>
      <c r="H160" s="1130">
        <f>H161+H162</f>
        <v>1414.7</v>
      </c>
      <c r="I160" s="961">
        <f>H160/D160*100</f>
        <v>56.250497017892641</v>
      </c>
      <c r="J160" s="1667"/>
    </row>
    <row r="161" spans="1:10" ht="120" customHeight="1" x14ac:dyDescent="0.25">
      <c r="A161" s="1671"/>
      <c r="B161" s="1681"/>
      <c r="C161" s="653" t="s">
        <v>16</v>
      </c>
      <c r="D161" s="1130">
        <f>D164</f>
        <v>2515</v>
      </c>
      <c r="E161" s="1130">
        <f>E164</f>
        <v>1414.7</v>
      </c>
      <c r="F161" s="961">
        <f>E161/D161*100</f>
        <v>56.250497017892641</v>
      </c>
      <c r="G161" s="1665"/>
      <c r="H161" s="1130">
        <f>H164</f>
        <v>1414.7</v>
      </c>
      <c r="I161" s="961">
        <f>H161/D161*100</f>
        <v>56.250497017892641</v>
      </c>
      <c r="J161" s="1668"/>
    </row>
    <row r="162" spans="1:10" ht="120" customHeight="1" x14ac:dyDescent="0.25">
      <c r="A162" s="1672"/>
      <c r="B162" s="1682"/>
      <c r="C162" s="653" t="s">
        <v>19</v>
      </c>
      <c r="D162" s="1130">
        <f>D165</f>
        <v>0</v>
      </c>
      <c r="E162" s="1130">
        <f>E165</f>
        <v>0</v>
      </c>
      <c r="F162" s="961">
        <v>0</v>
      </c>
      <c r="G162" s="1666"/>
      <c r="H162" s="1130">
        <f>H165</f>
        <v>0</v>
      </c>
      <c r="I162" s="961">
        <v>0</v>
      </c>
      <c r="J162" s="1669"/>
    </row>
    <row r="163" spans="1:10" ht="42.75" customHeight="1" x14ac:dyDescent="0.25">
      <c r="A163" s="1657" t="s">
        <v>13</v>
      </c>
      <c r="B163" s="1654" t="s">
        <v>1916</v>
      </c>
      <c r="C163" s="654" t="s">
        <v>15</v>
      </c>
      <c r="D163" s="1128">
        <f>D164+D165</f>
        <v>2515</v>
      </c>
      <c r="E163" s="1128">
        <f>E164+E165</f>
        <v>1414.7</v>
      </c>
      <c r="F163" s="1011">
        <f>E163/D163*100</f>
        <v>56.250497017892641</v>
      </c>
      <c r="G163" s="1652" t="s">
        <v>1917</v>
      </c>
      <c r="H163" s="1128">
        <f>H164+H165</f>
        <v>1414.7</v>
      </c>
      <c r="I163" s="1011">
        <f>H163/D163*100</f>
        <v>56.250497017892641</v>
      </c>
      <c r="J163" s="1650" t="s">
        <v>1699</v>
      </c>
    </row>
    <row r="164" spans="1:10" ht="90.75" customHeight="1" x14ac:dyDescent="0.25">
      <c r="A164" s="1658"/>
      <c r="B164" s="1655"/>
      <c r="C164" s="654" t="s">
        <v>16</v>
      </c>
      <c r="D164" s="1128">
        <v>2515</v>
      </c>
      <c r="E164" s="1128">
        <v>1414.7</v>
      </c>
      <c r="F164" s="1011">
        <f>E164/D164*100</f>
        <v>56.250497017892641</v>
      </c>
      <c r="G164" s="1660"/>
      <c r="H164" s="1128">
        <v>1414.7</v>
      </c>
      <c r="I164" s="1011">
        <f>H164/D164*100</f>
        <v>56.250497017892641</v>
      </c>
      <c r="J164" s="1661"/>
    </row>
    <row r="165" spans="1:10" ht="90.75" customHeight="1" x14ac:dyDescent="0.25">
      <c r="A165" s="1659"/>
      <c r="B165" s="1656"/>
      <c r="C165" s="654" t="s">
        <v>19</v>
      </c>
      <c r="D165" s="1128">
        <v>0</v>
      </c>
      <c r="E165" s="1128">
        <v>0</v>
      </c>
      <c r="F165" s="1011">
        <v>0</v>
      </c>
      <c r="G165" s="1653"/>
      <c r="H165" s="1128">
        <v>0</v>
      </c>
      <c r="I165" s="1011">
        <v>0</v>
      </c>
      <c r="J165" s="1651"/>
    </row>
    <row r="166" spans="1:10" ht="25.5" customHeight="1" x14ac:dyDescent="0.25">
      <c r="A166" s="1670"/>
      <c r="B166" s="1673" t="s">
        <v>450</v>
      </c>
      <c r="C166" s="653" t="s">
        <v>15</v>
      </c>
      <c r="D166" s="1130">
        <f>D167+D168</f>
        <v>45588.4</v>
      </c>
      <c r="E166" s="1130">
        <f>E167+E168</f>
        <v>32874.199999999997</v>
      </c>
      <c r="F166" s="961">
        <f t="shared" ref="F166:F171" si="8">E166/D166*100</f>
        <v>72.110887857437405</v>
      </c>
      <c r="G166" s="1664"/>
      <c r="H166" s="1130">
        <f>H167+H168</f>
        <v>32874.199999999997</v>
      </c>
      <c r="I166" s="961">
        <f t="shared" ref="I166:I171" si="9">H166/D166*100</f>
        <v>72.110887857437405</v>
      </c>
      <c r="J166" s="1667"/>
    </row>
    <row r="167" spans="1:10" ht="74.25" customHeight="1" x14ac:dyDescent="0.25">
      <c r="A167" s="1671"/>
      <c r="B167" s="1674"/>
      <c r="C167" s="653" t="s">
        <v>16</v>
      </c>
      <c r="D167" s="1130">
        <f>D161</f>
        <v>2515</v>
      </c>
      <c r="E167" s="1130">
        <f>E161</f>
        <v>1414.7</v>
      </c>
      <c r="F167" s="961">
        <f t="shared" si="8"/>
        <v>56.250497017892641</v>
      </c>
      <c r="G167" s="1665"/>
      <c r="H167" s="1130">
        <f>H161</f>
        <v>1414.7</v>
      </c>
      <c r="I167" s="961">
        <f t="shared" si="9"/>
        <v>56.250497017892641</v>
      </c>
      <c r="J167" s="1668"/>
    </row>
    <row r="168" spans="1:10" ht="97.5" customHeight="1" x14ac:dyDescent="0.25">
      <c r="A168" s="1672"/>
      <c r="B168" s="1675"/>
      <c r="C168" s="653" t="s">
        <v>19</v>
      </c>
      <c r="D168" s="1130">
        <f>D154+D162</f>
        <v>43073.4</v>
      </c>
      <c r="E168" s="1130">
        <f>E154</f>
        <v>31459.5</v>
      </c>
      <c r="F168" s="961">
        <f t="shared" si="8"/>
        <v>73.0369555224338</v>
      </c>
      <c r="G168" s="1666"/>
      <c r="H168" s="1130">
        <f>H154</f>
        <v>31459.5</v>
      </c>
      <c r="I168" s="961">
        <f t="shared" si="9"/>
        <v>73.0369555224338</v>
      </c>
      <c r="J168" s="1669"/>
    </row>
    <row r="169" spans="1:10" ht="24.75" customHeight="1" x14ac:dyDescent="0.25">
      <c r="A169" s="1662"/>
      <c r="B169" s="1663" t="s">
        <v>54</v>
      </c>
      <c r="C169" s="653" t="s">
        <v>15</v>
      </c>
      <c r="D169" s="1130">
        <f>D170+D171</f>
        <v>200265.90000000002</v>
      </c>
      <c r="E169" s="1130">
        <f>E170+E171</f>
        <v>121564.90000000001</v>
      </c>
      <c r="F169" s="961">
        <f t="shared" si="8"/>
        <v>60.701747027327166</v>
      </c>
      <c r="G169" s="1664"/>
      <c r="H169" s="1130">
        <f>H170+H171</f>
        <v>121564.90000000001</v>
      </c>
      <c r="I169" s="961">
        <f t="shared" si="9"/>
        <v>60.701747027327166</v>
      </c>
      <c r="J169" s="1667"/>
    </row>
    <row r="170" spans="1:10" ht="76.5" customHeight="1" x14ac:dyDescent="0.25">
      <c r="A170" s="1662"/>
      <c r="B170" s="1663"/>
      <c r="C170" s="653" t="s">
        <v>16</v>
      </c>
      <c r="D170" s="1130">
        <f>D84+D164</f>
        <v>11370</v>
      </c>
      <c r="E170" s="1130">
        <f>E84+E164</f>
        <v>3909.6000000000004</v>
      </c>
      <c r="F170" s="961">
        <f t="shared" si="8"/>
        <v>34.385224274406333</v>
      </c>
      <c r="G170" s="1665"/>
      <c r="H170" s="1130">
        <f>H84+H164</f>
        <v>3909.6000000000004</v>
      </c>
      <c r="I170" s="961">
        <f t="shared" si="9"/>
        <v>34.385224274406333</v>
      </c>
      <c r="J170" s="1668"/>
    </row>
    <row r="171" spans="1:10" ht="96.75" customHeight="1" x14ac:dyDescent="0.25">
      <c r="A171" s="1662"/>
      <c r="B171" s="1663"/>
      <c r="C171" s="653" t="s">
        <v>19</v>
      </c>
      <c r="D171" s="1131">
        <f>D85+D111+D118+D140+D152+D168</f>
        <v>188895.90000000002</v>
      </c>
      <c r="E171" s="1131">
        <f>E85+E111+E118+E140+E152+E168</f>
        <v>117655.3</v>
      </c>
      <c r="F171" s="961">
        <f t="shared" si="8"/>
        <v>62.285788098100589</v>
      </c>
      <c r="G171" s="1666"/>
      <c r="H171" s="1131">
        <f>H85+H111+H118+H140+H152+H168</f>
        <v>117655.3</v>
      </c>
      <c r="I171" s="961">
        <f t="shared" si="9"/>
        <v>62.285788098100589</v>
      </c>
      <c r="J171" s="1669"/>
    </row>
    <row r="172" spans="1:10" ht="24" customHeight="1" x14ac:dyDescent="0.25"/>
    <row r="173" spans="1:10" ht="24" customHeight="1" x14ac:dyDescent="0.25"/>
    <row r="174" spans="1:10" ht="24" customHeight="1" x14ac:dyDescent="0.25"/>
    <row r="175" spans="1:10" ht="24" customHeight="1" x14ac:dyDescent="0.25"/>
    <row r="176" spans="1:10" ht="24" customHeight="1" x14ac:dyDescent="0.25"/>
    <row r="177" ht="24" customHeight="1" x14ac:dyDescent="0.25"/>
    <row r="178" ht="24" customHeight="1" x14ac:dyDescent="0.25"/>
    <row r="179" ht="24" customHeight="1" x14ac:dyDescent="0.25"/>
    <row r="180" ht="24" customHeight="1" x14ac:dyDescent="0.25"/>
    <row r="181" ht="24" customHeight="1" x14ac:dyDescent="0.25"/>
    <row r="182" ht="24" customHeight="1" x14ac:dyDescent="0.25"/>
    <row r="183" ht="24" customHeight="1" x14ac:dyDescent="0.25"/>
    <row r="184" ht="24" customHeight="1" x14ac:dyDescent="0.25"/>
    <row r="185" ht="24" customHeight="1" x14ac:dyDescent="0.25"/>
    <row r="186" ht="24" customHeight="1" x14ac:dyDescent="0.25"/>
    <row r="187" ht="24" customHeight="1" x14ac:dyDescent="0.25"/>
    <row r="188" ht="24" customHeight="1" x14ac:dyDescent="0.25"/>
    <row r="189" ht="24" customHeight="1" x14ac:dyDescent="0.25"/>
    <row r="190" ht="24" customHeight="1" x14ac:dyDescent="0.25"/>
    <row r="191" ht="24" customHeight="1" x14ac:dyDescent="0.25"/>
    <row r="192" ht="24" customHeight="1" x14ac:dyDescent="0.25"/>
    <row r="193" ht="24" customHeight="1" x14ac:dyDescent="0.25"/>
    <row r="194" ht="24" customHeight="1" x14ac:dyDescent="0.25"/>
    <row r="195" ht="24" customHeight="1" x14ac:dyDescent="0.25"/>
    <row r="196" ht="24" customHeight="1" x14ac:dyDescent="0.25"/>
    <row r="197" ht="24" customHeight="1" x14ac:dyDescent="0.25"/>
    <row r="198" ht="24" customHeight="1" x14ac:dyDescent="0.25"/>
    <row r="199" ht="24" customHeight="1" x14ac:dyDescent="0.25"/>
    <row r="200" ht="24" customHeight="1" x14ac:dyDescent="0.25"/>
    <row r="201" ht="24" customHeight="1" x14ac:dyDescent="0.25"/>
    <row r="202" ht="24" customHeight="1" x14ac:dyDescent="0.25"/>
    <row r="203" ht="24" customHeight="1" x14ac:dyDescent="0.25"/>
    <row r="204" ht="24" customHeight="1" x14ac:dyDescent="0.25"/>
    <row r="205" ht="24" customHeight="1" x14ac:dyDescent="0.25"/>
    <row r="206" ht="24" customHeight="1" x14ac:dyDescent="0.25"/>
    <row r="207" ht="24" customHeight="1" x14ac:dyDescent="0.25"/>
    <row r="208" ht="24" customHeight="1" x14ac:dyDescent="0.25"/>
    <row r="209" ht="24" customHeight="1" x14ac:dyDescent="0.25"/>
    <row r="210" ht="24" customHeight="1" x14ac:dyDescent="0.25"/>
    <row r="211" ht="24" customHeight="1" x14ac:dyDescent="0.25"/>
    <row r="212" ht="24" customHeight="1" x14ac:dyDescent="0.25"/>
    <row r="213" ht="24" customHeight="1" x14ac:dyDescent="0.25"/>
    <row r="214" ht="24" customHeight="1" x14ac:dyDescent="0.25"/>
    <row r="215" ht="24" customHeight="1" x14ac:dyDescent="0.25"/>
    <row r="216" ht="24" customHeight="1" x14ac:dyDescent="0.25"/>
    <row r="217" ht="24" customHeight="1" x14ac:dyDescent="0.25"/>
  </sheetData>
  <mergeCells count="89">
    <mergeCell ref="D23:J23"/>
    <mergeCell ref="A1:J1"/>
    <mergeCell ref="A2:J2"/>
    <mergeCell ref="A3:J3"/>
    <mergeCell ref="A7:J7"/>
    <mergeCell ref="C10:J10"/>
    <mergeCell ref="D36:J36"/>
    <mergeCell ref="A24:A26"/>
    <mergeCell ref="B24:B26"/>
    <mergeCell ref="G24:G26"/>
    <mergeCell ref="J24:J26"/>
    <mergeCell ref="D28:J28"/>
    <mergeCell ref="D29:J29"/>
    <mergeCell ref="D31:J31"/>
    <mergeCell ref="D32:J32"/>
    <mergeCell ref="D33:J33"/>
    <mergeCell ref="D34:J34"/>
    <mergeCell ref="D35:J35"/>
    <mergeCell ref="D37:J37"/>
    <mergeCell ref="D38:J38"/>
    <mergeCell ref="A41:A43"/>
    <mergeCell ref="B41:B43"/>
    <mergeCell ref="G41:G43"/>
    <mergeCell ref="J41:J43"/>
    <mergeCell ref="A45:A47"/>
    <mergeCell ref="B45:B47"/>
    <mergeCell ref="D53:J53"/>
    <mergeCell ref="A54:A55"/>
    <mergeCell ref="B54:B55"/>
    <mergeCell ref="G54:G55"/>
    <mergeCell ref="J54:J55"/>
    <mergeCell ref="D60:J60"/>
    <mergeCell ref="D61:J61"/>
    <mergeCell ref="D62:J62"/>
    <mergeCell ref="D63:J63"/>
    <mergeCell ref="A70:A72"/>
    <mergeCell ref="B70:B72"/>
    <mergeCell ref="G70:G72"/>
    <mergeCell ref="J70:J72"/>
    <mergeCell ref="B80:B82"/>
    <mergeCell ref="A80:A82"/>
    <mergeCell ref="G80:G82"/>
    <mergeCell ref="J80:J82"/>
    <mergeCell ref="A76:A77"/>
    <mergeCell ref="B76:B77"/>
    <mergeCell ref="C76:C77"/>
    <mergeCell ref="D76:D77"/>
    <mergeCell ref="E76:E77"/>
    <mergeCell ref="D110:J110"/>
    <mergeCell ref="G76:G77"/>
    <mergeCell ref="H76:H77"/>
    <mergeCell ref="I76:I77"/>
    <mergeCell ref="J76:J77"/>
    <mergeCell ref="F76:F77"/>
    <mergeCell ref="A83:A85"/>
    <mergeCell ref="B83:B85"/>
    <mergeCell ref="G83:G85"/>
    <mergeCell ref="J83:J85"/>
    <mergeCell ref="A86:J86"/>
    <mergeCell ref="A112:J112"/>
    <mergeCell ref="A119:J119"/>
    <mergeCell ref="A141:J141"/>
    <mergeCell ref="A153:J153"/>
    <mergeCell ref="A160:A162"/>
    <mergeCell ref="B160:B162"/>
    <mergeCell ref="G160:G162"/>
    <mergeCell ref="J160:J162"/>
    <mergeCell ref="A157:A158"/>
    <mergeCell ref="B157:B158"/>
    <mergeCell ref="C157:C158"/>
    <mergeCell ref="D157:D158"/>
    <mergeCell ref="E157:E158"/>
    <mergeCell ref="F157:F158"/>
    <mergeCell ref="H157:H158"/>
    <mergeCell ref="I157:I158"/>
    <mergeCell ref="A169:A171"/>
    <mergeCell ref="B169:B171"/>
    <mergeCell ref="G169:G171"/>
    <mergeCell ref="J169:J171"/>
    <mergeCell ref="A166:A168"/>
    <mergeCell ref="B166:B168"/>
    <mergeCell ref="G166:G168"/>
    <mergeCell ref="J166:J168"/>
    <mergeCell ref="J157:J158"/>
    <mergeCell ref="G157:G158"/>
    <mergeCell ref="B163:B165"/>
    <mergeCell ref="A163:A165"/>
    <mergeCell ref="G163:G165"/>
    <mergeCell ref="J163:J165"/>
  </mergeCells>
  <pageMargins left="0.78740157480314965" right="0.39370078740157483" top="0.78740157480314965" bottom="0.78740157480314965" header="0.51181102362204722" footer="0.39370078740157483"/>
  <pageSetup paperSize="9" scale="62" firstPageNumber="76" orientation="landscape" useFirstPageNumber="1" r:id="rId1"/>
  <headerFooter>
    <oddFooter>&amp;R&amp;"Times New Roman,обычный"&amp;14&amp;P</oddFooter>
  </headerFooter>
  <rowBreaks count="1" manualBreakCount="1">
    <brk id="8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109"/>
  <sheetViews>
    <sheetView view="pageBreakPreview" topLeftCell="A47" zoomScale="60" zoomScaleNormal="60" zoomScalePageLayoutView="70" workbookViewId="0">
      <selection activeCell="G61" sqref="G61:G65"/>
    </sheetView>
  </sheetViews>
  <sheetFormatPr defaultColWidth="8.7109375" defaultRowHeight="18" x14ac:dyDescent="0.25"/>
  <cols>
    <col min="1" max="1" width="8.7109375" style="1143" customWidth="1"/>
    <col min="2" max="2" width="45.7109375" style="1144" customWidth="1"/>
    <col min="3" max="3" width="15.7109375" style="95" customWidth="1"/>
    <col min="4" max="5" width="17.7109375" style="1143" customWidth="1"/>
    <col min="6" max="6" width="12.7109375" style="1143" customWidth="1"/>
    <col min="7" max="7" width="35.7109375" style="1144" customWidth="1"/>
    <col min="8" max="8" width="17.7109375" style="1143" customWidth="1"/>
    <col min="9" max="9" width="12.7109375" style="1143" customWidth="1"/>
    <col min="10" max="10" width="30.7109375" style="1144" customWidth="1"/>
    <col min="11" max="11" width="8.7109375" style="95"/>
    <col min="12" max="12" width="37.140625" style="95" customWidth="1"/>
    <col min="13" max="17" width="8.7109375" style="95"/>
    <col min="18" max="18" width="10.5703125" style="95" bestFit="1" customWidth="1"/>
    <col min="19" max="256" width="8.7109375" style="95"/>
    <col min="257" max="257" width="8.7109375" style="95" customWidth="1"/>
    <col min="258" max="258" width="45.7109375" style="95" customWidth="1"/>
    <col min="259" max="259" width="15.7109375" style="95" customWidth="1"/>
    <col min="260" max="261" width="17.7109375" style="95" customWidth="1"/>
    <col min="262" max="262" width="15.28515625" style="95" customWidth="1"/>
    <col min="263" max="263" width="35.7109375" style="95" customWidth="1"/>
    <col min="264" max="264" width="17.7109375" style="95" customWidth="1"/>
    <col min="265" max="265" width="15.28515625" style="95" customWidth="1"/>
    <col min="266" max="266" width="30.7109375" style="95" customWidth="1"/>
    <col min="267" max="512" width="8.7109375" style="95"/>
    <col min="513" max="513" width="8.7109375" style="95" customWidth="1"/>
    <col min="514" max="514" width="45.7109375" style="95" customWidth="1"/>
    <col min="515" max="515" width="15.7109375" style="95" customWidth="1"/>
    <col min="516" max="517" width="17.7109375" style="95" customWidth="1"/>
    <col min="518" max="518" width="15.28515625" style="95" customWidth="1"/>
    <col min="519" max="519" width="35.7109375" style="95" customWidth="1"/>
    <col min="520" max="520" width="17.7109375" style="95" customWidth="1"/>
    <col min="521" max="521" width="15.28515625" style="95" customWidth="1"/>
    <col min="522" max="522" width="30.7109375" style="95" customWidth="1"/>
    <col min="523" max="768" width="8.7109375" style="95"/>
    <col min="769" max="769" width="8.7109375" style="95" customWidth="1"/>
    <col min="770" max="770" width="45.7109375" style="95" customWidth="1"/>
    <col min="771" max="771" width="15.7109375" style="95" customWidth="1"/>
    <col min="772" max="773" width="17.7109375" style="95" customWidth="1"/>
    <col min="774" max="774" width="15.28515625" style="95" customWidth="1"/>
    <col min="775" max="775" width="35.7109375" style="95" customWidth="1"/>
    <col min="776" max="776" width="17.7109375" style="95" customWidth="1"/>
    <col min="777" max="777" width="15.28515625" style="95" customWidth="1"/>
    <col min="778" max="778" width="30.7109375" style="95" customWidth="1"/>
    <col min="779" max="1024" width="8.7109375" style="95"/>
    <col min="1025" max="1025" width="8.7109375" style="95" customWidth="1"/>
    <col min="1026" max="1026" width="45.7109375" style="95" customWidth="1"/>
    <col min="1027" max="1027" width="15.7109375" style="95" customWidth="1"/>
    <col min="1028" max="1029" width="17.7109375" style="95" customWidth="1"/>
    <col min="1030" max="1030" width="15.28515625" style="95" customWidth="1"/>
    <col min="1031" max="1031" width="35.7109375" style="95" customWidth="1"/>
    <col min="1032" max="1032" width="17.7109375" style="95" customWidth="1"/>
    <col min="1033" max="1033" width="15.28515625" style="95" customWidth="1"/>
    <col min="1034" max="1034" width="30.7109375" style="95" customWidth="1"/>
    <col min="1035" max="1280" width="8.7109375" style="95"/>
    <col min="1281" max="1281" width="8.7109375" style="95" customWidth="1"/>
    <col min="1282" max="1282" width="45.7109375" style="95" customWidth="1"/>
    <col min="1283" max="1283" width="15.7109375" style="95" customWidth="1"/>
    <col min="1284" max="1285" width="17.7109375" style="95" customWidth="1"/>
    <col min="1286" max="1286" width="15.28515625" style="95" customWidth="1"/>
    <col min="1287" max="1287" width="35.7109375" style="95" customWidth="1"/>
    <col min="1288" max="1288" width="17.7109375" style="95" customWidth="1"/>
    <col min="1289" max="1289" width="15.28515625" style="95" customWidth="1"/>
    <col min="1290" max="1290" width="30.7109375" style="95" customWidth="1"/>
    <col min="1291" max="1536" width="8.7109375" style="95"/>
    <col min="1537" max="1537" width="8.7109375" style="95" customWidth="1"/>
    <col min="1538" max="1538" width="45.7109375" style="95" customWidth="1"/>
    <col min="1539" max="1539" width="15.7109375" style="95" customWidth="1"/>
    <col min="1540" max="1541" width="17.7109375" style="95" customWidth="1"/>
    <col min="1542" max="1542" width="15.28515625" style="95" customWidth="1"/>
    <col min="1543" max="1543" width="35.7109375" style="95" customWidth="1"/>
    <col min="1544" max="1544" width="17.7109375" style="95" customWidth="1"/>
    <col min="1545" max="1545" width="15.28515625" style="95" customWidth="1"/>
    <col min="1546" max="1546" width="30.7109375" style="95" customWidth="1"/>
    <col min="1547" max="1792" width="8.7109375" style="95"/>
    <col min="1793" max="1793" width="8.7109375" style="95" customWidth="1"/>
    <col min="1794" max="1794" width="45.7109375" style="95" customWidth="1"/>
    <col min="1795" max="1795" width="15.7109375" style="95" customWidth="1"/>
    <col min="1796" max="1797" width="17.7109375" style="95" customWidth="1"/>
    <col min="1798" max="1798" width="15.28515625" style="95" customWidth="1"/>
    <col min="1799" max="1799" width="35.7109375" style="95" customWidth="1"/>
    <col min="1800" max="1800" width="17.7109375" style="95" customWidth="1"/>
    <col min="1801" max="1801" width="15.28515625" style="95" customWidth="1"/>
    <col min="1802" max="1802" width="30.7109375" style="95" customWidth="1"/>
    <col min="1803" max="2048" width="8.7109375" style="95"/>
    <col min="2049" max="2049" width="8.7109375" style="95" customWidth="1"/>
    <col min="2050" max="2050" width="45.7109375" style="95" customWidth="1"/>
    <col min="2051" max="2051" width="15.7109375" style="95" customWidth="1"/>
    <col min="2052" max="2053" width="17.7109375" style="95" customWidth="1"/>
    <col min="2054" max="2054" width="15.28515625" style="95" customWidth="1"/>
    <col min="2055" max="2055" width="35.7109375" style="95" customWidth="1"/>
    <col min="2056" max="2056" width="17.7109375" style="95" customWidth="1"/>
    <col min="2057" max="2057" width="15.28515625" style="95" customWidth="1"/>
    <col min="2058" max="2058" width="30.7109375" style="95" customWidth="1"/>
    <col min="2059" max="2304" width="8.7109375" style="95"/>
    <col min="2305" max="2305" width="8.7109375" style="95" customWidth="1"/>
    <col min="2306" max="2306" width="45.7109375" style="95" customWidth="1"/>
    <col min="2307" max="2307" width="15.7109375" style="95" customWidth="1"/>
    <col min="2308" max="2309" width="17.7109375" style="95" customWidth="1"/>
    <col min="2310" max="2310" width="15.28515625" style="95" customWidth="1"/>
    <col min="2311" max="2311" width="35.7109375" style="95" customWidth="1"/>
    <col min="2312" max="2312" width="17.7109375" style="95" customWidth="1"/>
    <col min="2313" max="2313" width="15.28515625" style="95" customWidth="1"/>
    <col min="2314" max="2314" width="30.7109375" style="95" customWidth="1"/>
    <col min="2315" max="2560" width="8.7109375" style="95"/>
    <col min="2561" max="2561" width="8.7109375" style="95" customWidth="1"/>
    <col min="2562" max="2562" width="45.7109375" style="95" customWidth="1"/>
    <col min="2563" max="2563" width="15.7109375" style="95" customWidth="1"/>
    <col min="2564" max="2565" width="17.7109375" style="95" customWidth="1"/>
    <col min="2566" max="2566" width="15.28515625" style="95" customWidth="1"/>
    <col min="2567" max="2567" width="35.7109375" style="95" customWidth="1"/>
    <col min="2568" max="2568" width="17.7109375" style="95" customWidth="1"/>
    <col min="2569" max="2569" width="15.28515625" style="95" customWidth="1"/>
    <col min="2570" max="2570" width="30.7109375" style="95" customWidth="1"/>
    <col min="2571" max="2816" width="8.7109375" style="95"/>
    <col min="2817" max="2817" width="8.7109375" style="95" customWidth="1"/>
    <col min="2818" max="2818" width="45.7109375" style="95" customWidth="1"/>
    <col min="2819" max="2819" width="15.7109375" style="95" customWidth="1"/>
    <col min="2820" max="2821" width="17.7109375" style="95" customWidth="1"/>
    <col min="2822" max="2822" width="15.28515625" style="95" customWidth="1"/>
    <col min="2823" max="2823" width="35.7109375" style="95" customWidth="1"/>
    <col min="2824" max="2824" width="17.7109375" style="95" customWidth="1"/>
    <col min="2825" max="2825" width="15.28515625" style="95" customWidth="1"/>
    <col min="2826" max="2826" width="30.7109375" style="95" customWidth="1"/>
    <col min="2827" max="3072" width="8.7109375" style="95"/>
    <col min="3073" max="3073" width="8.7109375" style="95" customWidth="1"/>
    <col min="3074" max="3074" width="45.7109375" style="95" customWidth="1"/>
    <col min="3075" max="3075" width="15.7109375" style="95" customWidth="1"/>
    <col min="3076" max="3077" width="17.7109375" style="95" customWidth="1"/>
    <col min="3078" max="3078" width="15.28515625" style="95" customWidth="1"/>
    <col min="3079" max="3079" width="35.7109375" style="95" customWidth="1"/>
    <col min="3080" max="3080" width="17.7109375" style="95" customWidth="1"/>
    <col min="3081" max="3081" width="15.28515625" style="95" customWidth="1"/>
    <col min="3082" max="3082" width="30.7109375" style="95" customWidth="1"/>
    <col min="3083" max="3328" width="8.7109375" style="95"/>
    <col min="3329" max="3329" width="8.7109375" style="95" customWidth="1"/>
    <col min="3330" max="3330" width="45.7109375" style="95" customWidth="1"/>
    <col min="3331" max="3331" width="15.7109375" style="95" customWidth="1"/>
    <col min="3332" max="3333" width="17.7109375" style="95" customWidth="1"/>
    <col min="3334" max="3334" width="15.28515625" style="95" customWidth="1"/>
    <col min="3335" max="3335" width="35.7109375" style="95" customWidth="1"/>
    <col min="3336" max="3336" width="17.7109375" style="95" customWidth="1"/>
    <col min="3337" max="3337" width="15.28515625" style="95" customWidth="1"/>
    <col min="3338" max="3338" width="30.7109375" style="95" customWidth="1"/>
    <col min="3339" max="3584" width="8.7109375" style="95"/>
    <col min="3585" max="3585" width="8.7109375" style="95" customWidth="1"/>
    <col min="3586" max="3586" width="45.7109375" style="95" customWidth="1"/>
    <col min="3587" max="3587" width="15.7109375" style="95" customWidth="1"/>
    <col min="3588" max="3589" width="17.7109375" style="95" customWidth="1"/>
    <col min="3590" max="3590" width="15.28515625" style="95" customWidth="1"/>
    <col min="3591" max="3591" width="35.7109375" style="95" customWidth="1"/>
    <col min="3592" max="3592" width="17.7109375" style="95" customWidth="1"/>
    <col min="3593" max="3593" width="15.28515625" style="95" customWidth="1"/>
    <col min="3594" max="3594" width="30.7109375" style="95" customWidth="1"/>
    <col min="3595" max="3840" width="8.7109375" style="95"/>
    <col min="3841" max="3841" width="8.7109375" style="95" customWidth="1"/>
    <col min="3842" max="3842" width="45.7109375" style="95" customWidth="1"/>
    <col min="3843" max="3843" width="15.7109375" style="95" customWidth="1"/>
    <col min="3844" max="3845" width="17.7109375" style="95" customWidth="1"/>
    <col min="3846" max="3846" width="15.28515625" style="95" customWidth="1"/>
    <col min="3847" max="3847" width="35.7109375" style="95" customWidth="1"/>
    <col min="3848" max="3848" width="17.7109375" style="95" customWidth="1"/>
    <col min="3849" max="3849" width="15.28515625" style="95" customWidth="1"/>
    <col min="3850" max="3850" width="30.7109375" style="95" customWidth="1"/>
    <col min="3851" max="4096" width="8.7109375" style="95"/>
    <col min="4097" max="4097" width="8.7109375" style="95" customWidth="1"/>
    <col min="4098" max="4098" width="45.7109375" style="95" customWidth="1"/>
    <col min="4099" max="4099" width="15.7109375" style="95" customWidth="1"/>
    <col min="4100" max="4101" width="17.7109375" style="95" customWidth="1"/>
    <col min="4102" max="4102" width="15.28515625" style="95" customWidth="1"/>
    <col min="4103" max="4103" width="35.7109375" style="95" customWidth="1"/>
    <col min="4104" max="4104" width="17.7109375" style="95" customWidth="1"/>
    <col min="4105" max="4105" width="15.28515625" style="95" customWidth="1"/>
    <col min="4106" max="4106" width="30.7109375" style="95" customWidth="1"/>
    <col min="4107" max="4352" width="8.7109375" style="95"/>
    <col min="4353" max="4353" width="8.7109375" style="95" customWidth="1"/>
    <col min="4354" max="4354" width="45.7109375" style="95" customWidth="1"/>
    <col min="4355" max="4355" width="15.7109375" style="95" customWidth="1"/>
    <col min="4356" max="4357" width="17.7109375" style="95" customWidth="1"/>
    <col min="4358" max="4358" width="15.28515625" style="95" customWidth="1"/>
    <col min="4359" max="4359" width="35.7109375" style="95" customWidth="1"/>
    <col min="4360" max="4360" width="17.7109375" style="95" customWidth="1"/>
    <col min="4361" max="4361" width="15.28515625" style="95" customWidth="1"/>
    <col min="4362" max="4362" width="30.7109375" style="95" customWidth="1"/>
    <col min="4363" max="4608" width="8.7109375" style="95"/>
    <col min="4609" max="4609" width="8.7109375" style="95" customWidth="1"/>
    <col min="4610" max="4610" width="45.7109375" style="95" customWidth="1"/>
    <col min="4611" max="4611" width="15.7109375" style="95" customWidth="1"/>
    <col min="4612" max="4613" width="17.7109375" style="95" customWidth="1"/>
    <col min="4614" max="4614" width="15.28515625" style="95" customWidth="1"/>
    <col min="4615" max="4615" width="35.7109375" style="95" customWidth="1"/>
    <col min="4616" max="4616" width="17.7109375" style="95" customWidth="1"/>
    <col min="4617" max="4617" width="15.28515625" style="95" customWidth="1"/>
    <col min="4618" max="4618" width="30.7109375" style="95" customWidth="1"/>
    <col min="4619" max="4864" width="8.7109375" style="95"/>
    <col min="4865" max="4865" width="8.7109375" style="95" customWidth="1"/>
    <col min="4866" max="4866" width="45.7109375" style="95" customWidth="1"/>
    <col min="4867" max="4867" width="15.7109375" style="95" customWidth="1"/>
    <col min="4868" max="4869" width="17.7109375" style="95" customWidth="1"/>
    <col min="4870" max="4870" width="15.28515625" style="95" customWidth="1"/>
    <col min="4871" max="4871" width="35.7109375" style="95" customWidth="1"/>
    <col min="4872" max="4872" width="17.7109375" style="95" customWidth="1"/>
    <col min="4873" max="4873" width="15.28515625" style="95" customWidth="1"/>
    <col min="4874" max="4874" width="30.7109375" style="95" customWidth="1"/>
    <col min="4875" max="5120" width="8.7109375" style="95"/>
    <col min="5121" max="5121" width="8.7109375" style="95" customWidth="1"/>
    <col min="5122" max="5122" width="45.7109375" style="95" customWidth="1"/>
    <col min="5123" max="5123" width="15.7109375" style="95" customWidth="1"/>
    <col min="5124" max="5125" width="17.7109375" style="95" customWidth="1"/>
    <col min="5126" max="5126" width="15.28515625" style="95" customWidth="1"/>
    <col min="5127" max="5127" width="35.7109375" style="95" customWidth="1"/>
    <col min="5128" max="5128" width="17.7109375" style="95" customWidth="1"/>
    <col min="5129" max="5129" width="15.28515625" style="95" customWidth="1"/>
    <col min="5130" max="5130" width="30.7109375" style="95" customWidth="1"/>
    <col min="5131" max="5376" width="8.7109375" style="95"/>
    <col min="5377" max="5377" width="8.7109375" style="95" customWidth="1"/>
    <col min="5378" max="5378" width="45.7109375" style="95" customWidth="1"/>
    <col min="5379" max="5379" width="15.7109375" style="95" customWidth="1"/>
    <col min="5380" max="5381" width="17.7109375" style="95" customWidth="1"/>
    <col min="5382" max="5382" width="15.28515625" style="95" customWidth="1"/>
    <col min="5383" max="5383" width="35.7109375" style="95" customWidth="1"/>
    <col min="5384" max="5384" width="17.7109375" style="95" customWidth="1"/>
    <col min="5385" max="5385" width="15.28515625" style="95" customWidth="1"/>
    <col min="5386" max="5386" width="30.7109375" style="95" customWidth="1"/>
    <col min="5387" max="5632" width="8.7109375" style="95"/>
    <col min="5633" max="5633" width="8.7109375" style="95" customWidth="1"/>
    <col min="5634" max="5634" width="45.7109375" style="95" customWidth="1"/>
    <col min="5635" max="5635" width="15.7109375" style="95" customWidth="1"/>
    <col min="5636" max="5637" width="17.7109375" style="95" customWidth="1"/>
    <col min="5638" max="5638" width="15.28515625" style="95" customWidth="1"/>
    <col min="5639" max="5639" width="35.7109375" style="95" customWidth="1"/>
    <col min="5640" max="5640" width="17.7109375" style="95" customWidth="1"/>
    <col min="5641" max="5641" width="15.28515625" style="95" customWidth="1"/>
    <col min="5642" max="5642" width="30.7109375" style="95" customWidth="1"/>
    <col min="5643" max="5888" width="8.7109375" style="95"/>
    <col min="5889" max="5889" width="8.7109375" style="95" customWidth="1"/>
    <col min="5890" max="5890" width="45.7109375" style="95" customWidth="1"/>
    <col min="5891" max="5891" width="15.7109375" style="95" customWidth="1"/>
    <col min="5892" max="5893" width="17.7109375" style="95" customWidth="1"/>
    <col min="5894" max="5894" width="15.28515625" style="95" customWidth="1"/>
    <col min="5895" max="5895" width="35.7109375" style="95" customWidth="1"/>
    <col min="5896" max="5896" width="17.7109375" style="95" customWidth="1"/>
    <col min="5897" max="5897" width="15.28515625" style="95" customWidth="1"/>
    <col min="5898" max="5898" width="30.7109375" style="95" customWidth="1"/>
    <col min="5899" max="6144" width="8.7109375" style="95"/>
    <col min="6145" max="6145" width="8.7109375" style="95" customWidth="1"/>
    <col min="6146" max="6146" width="45.7109375" style="95" customWidth="1"/>
    <col min="6147" max="6147" width="15.7109375" style="95" customWidth="1"/>
    <col min="6148" max="6149" width="17.7109375" style="95" customWidth="1"/>
    <col min="6150" max="6150" width="15.28515625" style="95" customWidth="1"/>
    <col min="6151" max="6151" width="35.7109375" style="95" customWidth="1"/>
    <col min="6152" max="6152" width="17.7109375" style="95" customWidth="1"/>
    <col min="6153" max="6153" width="15.28515625" style="95" customWidth="1"/>
    <col min="6154" max="6154" width="30.7109375" style="95" customWidth="1"/>
    <col min="6155" max="6400" width="8.7109375" style="95"/>
    <col min="6401" max="6401" width="8.7109375" style="95" customWidth="1"/>
    <col min="6402" max="6402" width="45.7109375" style="95" customWidth="1"/>
    <col min="6403" max="6403" width="15.7109375" style="95" customWidth="1"/>
    <col min="6404" max="6405" width="17.7109375" style="95" customWidth="1"/>
    <col min="6406" max="6406" width="15.28515625" style="95" customWidth="1"/>
    <col min="6407" max="6407" width="35.7109375" style="95" customWidth="1"/>
    <col min="6408" max="6408" width="17.7109375" style="95" customWidth="1"/>
    <col min="6409" max="6409" width="15.28515625" style="95" customWidth="1"/>
    <col min="6410" max="6410" width="30.7109375" style="95" customWidth="1"/>
    <col min="6411" max="6656" width="8.7109375" style="95"/>
    <col min="6657" max="6657" width="8.7109375" style="95" customWidth="1"/>
    <col min="6658" max="6658" width="45.7109375" style="95" customWidth="1"/>
    <col min="6659" max="6659" width="15.7109375" style="95" customWidth="1"/>
    <col min="6660" max="6661" width="17.7109375" style="95" customWidth="1"/>
    <col min="6662" max="6662" width="15.28515625" style="95" customWidth="1"/>
    <col min="6663" max="6663" width="35.7109375" style="95" customWidth="1"/>
    <col min="6664" max="6664" width="17.7109375" style="95" customWidth="1"/>
    <col min="6665" max="6665" width="15.28515625" style="95" customWidth="1"/>
    <col min="6666" max="6666" width="30.7109375" style="95" customWidth="1"/>
    <col min="6667" max="6912" width="8.7109375" style="95"/>
    <col min="6913" max="6913" width="8.7109375" style="95" customWidth="1"/>
    <col min="6914" max="6914" width="45.7109375" style="95" customWidth="1"/>
    <col min="6915" max="6915" width="15.7109375" style="95" customWidth="1"/>
    <col min="6916" max="6917" width="17.7109375" style="95" customWidth="1"/>
    <col min="6918" max="6918" width="15.28515625" style="95" customWidth="1"/>
    <col min="6919" max="6919" width="35.7109375" style="95" customWidth="1"/>
    <col min="6920" max="6920" width="17.7109375" style="95" customWidth="1"/>
    <col min="6921" max="6921" width="15.28515625" style="95" customWidth="1"/>
    <col min="6922" max="6922" width="30.7109375" style="95" customWidth="1"/>
    <col min="6923" max="7168" width="8.7109375" style="95"/>
    <col min="7169" max="7169" width="8.7109375" style="95" customWidth="1"/>
    <col min="7170" max="7170" width="45.7109375" style="95" customWidth="1"/>
    <col min="7171" max="7171" width="15.7109375" style="95" customWidth="1"/>
    <col min="7172" max="7173" width="17.7109375" style="95" customWidth="1"/>
    <col min="7174" max="7174" width="15.28515625" style="95" customWidth="1"/>
    <col min="7175" max="7175" width="35.7109375" style="95" customWidth="1"/>
    <col min="7176" max="7176" width="17.7109375" style="95" customWidth="1"/>
    <col min="7177" max="7177" width="15.28515625" style="95" customWidth="1"/>
    <col min="7178" max="7178" width="30.7109375" style="95" customWidth="1"/>
    <col min="7179" max="7424" width="8.7109375" style="95"/>
    <col min="7425" max="7425" width="8.7109375" style="95" customWidth="1"/>
    <col min="7426" max="7426" width="45.7109375" style="95" customWidth="1"/>
    <col min="7427" max="7427" width="15.7109375" style="95" customWidth="1"/>
    <col min="7428" max="7429" width="17.7109375" style="95" customWidth="1"/>
    <col min="7430" max="7430" width="15.28515625" style="95" customWidth="1"/>
    <col min="7431" max="7431" width="35.7109375" style="95" customWidth="1"/>
    <col min="7432" max="7432" width="17.7109375" style="95" customWidth="1"/>
    <col min="7433" max="7433" width="15.28515625" style="95" customWidth="1"/>
    <col min="7434" max="7434" width="30.7109375" style="95" customWidth="1"/>
    <col min="7435" max="7680" width="8.7109375" style="95"/>
    <col min="7681" max="7681" width="8.7109375" style="95" customWidth="1"/>
    <col min="7682" max="7682" width="45.7109375" style="95" customWidth="1"/>
    <col min="7683" max="7683" width="15.7109375" style="95" customWidth="1"/>
    <col min="7684" max="7685" width="17.7109375" style="95" customWidth="1"/>
    <col min="7686" max="7686" width="15.28515625" style="95" customWidth="1"/>
    <col min="7687" max="7687" width="35.7109375" style="95" customWidth="1"/>
    <col min="7688" max="7688" width="17.7109375" style="95" customWidth="1"/>
    <col min="7689" max="7689" width="15.28515625" style="95" customWidth="1"/>
    <col min="7690" max="7690" width="30.7109375" style="95" customWidth="1"/>
    <col min="7691" max="7936" width="8.7109375" style="95"/>
    <col min="7937" max="7937" width="8.7109375" style="95" customWidth="1"/>
    <col min="7938" max="7938" width="45.7109375" style="95" customWidth="1"/>
    <col min="7939" max="7939" width="15.7109375" style="95" customWidth="1"/>
    <col min="7940" max="7941" width="17.7109375" style="95" customWidth="1"/>
    <col min="7942" max="7942" width="15.28515625" style="95" customWidth="1"/>
    <col min="7943" max="7943" width="35.7109375" style="95" customWidth="1"/>
    <col min="7944" max="7944" width="17.7109375" style="95" customWidth="1"/>
    <col min="7945" max="7945" width="15.28515625" style="95" customWidth="1"/>
    <col min="7946" max="7946" width="30.7109375" style="95" customWidth="1"/>
    <col min="7947" max="8192" width="8.7109375" style="95"/>
    <col min="8193" max="8193" width="8.7109375" style="95" customWidth="1"/>
    <col min="8194" max="8194" width="45.7109375" style="95" customWidth="1"/>
    <col min="8195" max="8195" width="15.7109375" style="95" customWidth="1"/>
    <col min="8196" max="8197" width="17.7109375" style="95" customWidth="1"/>
    <col min="8198" max="8198" width="15.28515625" style="95" customWidth="1"/>
    <col min="8199" max="8199" width="35.7109375" style="95" customWidth="1"/>
    <col min="8200" max="8200" width="17.7109375" style="95" customWidth="1"/>
    <col min="8201" max="8201" width="15.28515625" style="95" customWidth="1"/>
    <col min="8202" max="8202" width="30.7109375" style="95" customWidth="1"/>
    <col min="8203" max="8448" width="8.7109375" style="95"/>
    <col min="8449" max="8449" width="8.7109375" style="95" customWidth="1"/>
    <col min="8450" max="8450" width="45.7109375" style="95" customWidth="1"/>
    <col min="8451" max="8451" width="15.7109375" style="95" customWidth="1"/>
    <col min="8452" max="8453" width="17.7109375" style="95" customWidth="1"/>
    <col min="8454" max="8454" width="15.28515625" style="95" customWidth="1"/>
    <col min="8455" max="8455" width="35.7109375" style="95" customWidth="1"/>
    <col min="8456" max="8456" width="17.7109375" style="95" customWidth="1"/>
    <col min="8457" max="8457" width="15.28515625" style="95" customWidth="1"/>
    <col min="8458" max="8458" width="30.7109375" style="95" customWidth="1"/>
    <col min="8459" max="8704" width="8.7109375" style="95"/>
    <col min="8705" max="8705" width="8.7109375" style="95" customWidth="1"/>
    <col min="8706" max="8706" width="45.7109375" style="95" customWidth="1"/>
    <col min="8707" max="8707" width="15.7109375" style="95" customWidth="1"/>
    <col min="8708" max="8709" width="17.7109375" style="95" customWidth="1"/>
    <col min="8710" max="8710" width="15.28515625" style="95" customWidth="1"/>
    <col min="8711" max="8711" width="35.7109375" style="95" customWidth="1"/>
    <col min="8712" max="8712" width="17.7109375" style="95" customWidth="1"/>
    <col min="8713" max="8713" width="15.28515625" style="95" customWidth="1"/>
    <col min="8714" max="8714" width="30.7109375" style="95" customWidth="1"/>
    <col min="8715" max="8960" width="8.7109375" style="95"/>
    <col min="8961" max="8961" width="8.7109375" style="95" customWidth="1"/>
    <col min="8962" max="8962" width="45.7109375" style="95" customWidth="1"/>
    <col min="8963" max="8963" width="15.7109375" style="95" customWidth="1"/>
    <col min="8964" max="8965" width="17.7109375" style="95" customWidth="1"/>
    <col min="8966" max="8966" width="15.28515625" style="95" customWidth="1"/>
    <col min="8967" max="8967" width="35.7109375" style="95" customWidth="1"/>
    <col min="8968" max="8968" width="17.7109375" style="95" customWidth="1"/>
    <col min="8969" max="8969" width="15.28515625" style="95" customWidth="1"/>
    <col min="8970" max="8970" width="30.7109375" style="95" customWidth="1"/>
    <col min="8971" max="9216" width="8.7109375" style="95"/>
    <col min="9217" max="9217" width="8.7109375" style="95" customWidth="1"/>
    <col min="9218" max="9218" width="45.7109375" style="95" customWidth="1"/>
    <col min="9219" max="9219" width="15.7109375" style="95" customWidth="1"/>
    <col min="9220" max="9221" width="17.7109375" style="95" customWidth="1"/>
    <col min="9222" max="9222" width="15.28515625" style="95" customWidth="1"/>
    <col min="9223" max="9223" width="35.7109375" style="95" customWidth="1"/>
    <col min="9224" max="9224" width="17.7109375" style="95" customWidth="1"/>
    <col min="9225" max="9225" width="15.28515625" style="95" customWidth="1"/>
    <col min="9226" max="9226" width="30.7109375" style="95" customWidth="1"/>
    <col min="9227" max="9472" width="8.7109375" style="95"/>
    <col min="9473" max="9473" width="8.7109375" style="95" customWidth="1"/>
    <col min="9474" max="9474" width="45.7109375" style="95" customWidth="1"/>
    <col min="9475" max="9475" width="15.7109375" style="95" customWidth="1"/>
    <col min="9476" max="9477" width="17.7109375" style="95" customWidth="1"/>
    <col min="9478" max="9478" width="15.28515625" style="95" customWidth="1"/>
    <col min="9479" max="9479" width="35.7109375" style="95" customWidth="1"/>
    <col min="9480" max="9480" width="17.7109375" style="95" customWidth="1"/>
    <col min="9481" max="9481" width="15.28515625" style="95" customWidth="1"/>
    <col min="9482" max="9482" width="30.7109375" style="95" customWidth="1"/>
    <col min="9483" max="9728" width="8.7109375" style="95"/>
    <col min="9729" max="9729" width="8.7109375" style="95" customWidth="1"/>
    <col min="9730" max="9730" width="45.7109375" style="95" customWidth="1"/>
    <col min="9731" max="9731" width="15.7109375" style="95" customWidth="1"/>
    <col min="9732" max="9733" width="17.7109375" style="95" customWidth="1"/>
    <col min="9734" max="9734" width="15.28515625" style="95" customWidth="1"/>
    <col min="9735" max="9735" width="35.7109375" style="95" customWidth="1"/>
    <col min="9736" max="9736" width="17.7109375" style="95" customWidth="1"/>
    <col min="9737" max="9737" width="15.28515625" style="95" customWidth="1"/>
    <col min="9738" max="9738" width="30.7109375" style="95" customWidth="1"/>
    <col min="9739" max="9984" width="8.7109375" style="95"/>
    <col min="9985" max="9985" width="8.7109375" style="95" customWidth="1"/>
    <col min="9986" max="9986" width="45.7109375" style="95" customWidth="1"/>
    <col min="9987" max="9987" width="15.7109375" style="95" customWidth="1"/>
    <col min="9988" max="9989" width="17.7109375" style="95" customWidth="1"/>
    <col min="9990" max="9990" width="15.28515625" style="95" customWidth="1"/>
    <col min="9991" max="9991" width="35.7109375" style="95" customWidth="1"/>
    <col min="9992" max="9992" width="17.7109375" style="95" customWidth="1"/>
    <col min="9993" max="9993" width="15.28515625" style="95" customWidth="1"/>
    <col min="9994" max="9994" width="30.7109375" style="95" customWidth="1"/>
    <col min="9995" max="10240" width="8.7109375" style="95"/>
    <col min="10241" max="10241" width="8.7109375" style="95" customWidth="1"/>
    <col min="10242" max="10242" width="45.7109375" style="95" customWidth="1"/>
    <col min="10243" max="10243" width="15.7109375" style="95" customWidth="1"/>
    <col min="10244" max="10245" width="17.7109375" style="95" customWidth="1"/>
    <col min="10246" max="10246" width="15.28515625" style="95" customWidth="1"/>
    <col min="10247" max="10247" width="35.7109375" style="95" customWidth="1"/>
    <col min="10248" max="10248" width="17.7109375" style="95" customWidth="1"/>
    <col min="10249" max="10249" width="15.28515625" style="95" customWidth="1"/>
    <col min="10250" max="10250" width="30.7109375" style="95" customWidth="1"/>
    <col min="10251" max="10496" width="8.7109375" style="95"/>
    <col min="10497" max="10497" width="8.7109375" style="95" customWidth="1"/>
    <col min="10498" max="10498" width="45.7109375" style="95" customWidth="1"/>
    <col min="10499" max="10499" width="15.7109375" style="95" customWidth="1"/>
    <col min="10500" max="10501" width="17.7109375" style="95" customWidth="1"/>
    <col min="10502" max="10502" width="15.28515625" style="95" customWidth="1"/>
    <col min="10503" max="10503" width="35.7109375" style="95" customWidth="1"/>
    <col min="10504" max="10504" width="17.7109375" style="95" customWidth="1"/>
    <col min="10505" max="10505" width="15.28515625" style="95" customWidth="1"/>
    <col min="10506" max="10506" width="30.7109375" style="95" customWidth="1"/>
    <col min="10507" max="10752" width="8.7109375" style="95"/>
    <col min="10753" max="10753" width="8.7109375" style="95" customWidth="1"/>
    <col min="10754" max="10754" width="45.7109375" style="95" customWidth="1"/>
    <col min="10755" max="10755" width="15.7109375" style="95" customWidth="1"/>
    <col min="10756" max="10757" width="17.7109375" style="95" customWidth="1"/>
    <col min="10758" max="10758" width="15.28515625" style="95" customWidth="1"/>
    <col min="10759" max="10759" width="35.7109375" style="95" customWidth="1"/>
    <col min="10760" max="10760" width="17.7109375" style="95" customWidth="1"/>
    <col min="10761" max="10761" width="15.28515625" style="95" customWidth="1"/>
    <col min="10762" max="10762" width="30.7109375" style="95" customWidth="1"/>
    <col min="10763" max="11008" width="8.7109375" style="95"/>
    <col min="11009" max="11009" width="8.7109375" style="95" customWidth="1"/>
    <col min="11010" max="11010" width="45.7109375" style="95" customWidth="1"/>
    <col min="11011" max="11011" width="15.7109375" style="95" customWidth="1"/>
    <col min="11012" max="11013" width="17.7109375" style="95" customWidth="1"/>
    <col min="11014" max="11014" width="15.28515625" style="95" customWidth="1"/>
    <col min="11015" max="11015" width="35.7109375" style="95" customWidth="1"/>
    <col min="11016" max="11016" width="17.7109375" style="95" customWidth="1"/>
    <col min="11017" max="11017" width="15.28515625" style="95" customWidth="1"/>
    <col min="11018" max="11018" width="30.7109375" style="95" customWidth="1"/>
    <col min="11019" max="11264" width="8.7109375" style="95"/>
    <col min="11265" max="11265" width="8.7109375" style="95" customWidth="1"/>
    <col min="11266" max="11266" width="45.7109375" style="95" customWidth="1"/>
    <col min="11267" max="11267" width="15.7109375" style="95" customWidth="1"/>
    <col min="11268" max="11269" width="17.7109375" style="95" customWidth="1"/>
    <col min="11270" max="11270" width="15.28515625" style="95" customWidth="1"/>
    <col min="11271" max="11271" width="35.7109375" style="95" customWidth="1"/>
    <col min="11272" max="11272" width="17.7109375" style="95" customWidth="1"/>
    <col min="11273" max="11273" width="15.28515625" style="95" customWidth="1"/>
    <col min="11274" max="11274" width="30.7109375" style="95" customWidth="1"/>
    <col min="11275" max="11520" width="8.7109375" style="95"/>
    <col min="11521" max="11521" width="8.7109375" style="95" customWidth="1"/>
    <col min="11522" max="11522" width="45.7109375" style="95" customWidth="1"/>
    <col min="11523" max="11523" width="15.7109375" style="95" customWidth="1"/>
    <col min="11524" max="11525" width="17.7109375" style="95" customWidth="1"/>
    <col min="11526" max="11526" width="15.28515625" style="95" customWidth="1"/>
    <col min="11527" max="11527" width="35.7109375" style="95" customWidth="1"/>
    <col min="11528" max="11528" width="17.7109375" style="95" customWidth="1"/>
    <col min="11529" max="11529" width="15.28515625" style="95" customWidth="1"/>
    <col min="11530" max="11530" width="30.7109375" style="95" customWidth="1"/>
    <col min="11531" max="11776" width="8.7109375" style="95"/>
    <col min="11777" max="11777" width="8.7109375" style="95" customWidth="1"/>
    <col min="11778" max="11778" width="45.7109375" style="95" customWidth="1"/>
    <col min="11779" max="11779" width="15.7109375" style="95" customWidth="1"/>
    <col min="11780" max="11781" width="17.7109375" style="95" customWidth="1"/>
    <col min="11782" max="11782" width="15.28515625" style="95" customWidth="1"/>
    <col min="11783" max="11783" width="35.7109375" style="95" customWidth="1"/>
    <col min="11784" max="11784" width="17.7109375" style="95" customWidth="1"/>
    <col min="11785" max="11785" width="15.28515625" style="95" customWidth="1"/>
    <col min="11786" max="11786" width="30.7109375" style="95" customWidth="1"/>
    <col min="11787" max="12032" width="8.7109375" style="95"/>
    <col min="12033" max="12033" width="8.7109375" style="95" customWidth="1"/>
    <col min="12034" max="12034" width="45.7109375" style="95" customWidth="1"/>
    <col min="12035" max="12035" width="15.7109375" style="95" customWidth="1"/>
    <col min="12036" max="12037" width="17.7109375" style="95" customWidth="1"/>
    <col min="12038" max="12038" width="15.28515625" style="95" customWidth="1"/>
    <col min="12039" max="12039" width="35.7109375" style="95" customWidth="1"/>
    <col min="12040" max="12040" width="17.7109375" style="95" customWidth="1"/>
    <col min="12041" max="12041" width="15.28515625" style="95" customWidth="1"/>
    <col min="12042" max="12042" width="30.7109375" style="95" customWidth="1"/>
    <col min="12043" max="12288" width="8.7109375" style="95"/>
    <col min="12289" max="12289" width="8.7109375" style="95" customWidth="1"/>
    <col min="12290" max="12290" width="45.7109375" style="95" customWidth="1"/>
    <col min="12291" max="12291" width="15.7109375" style="95" customWidth="1"/>
    <col min="12292" max="12293" width="17.7109375" style="95" customWidth="1"/>
    <col min="12294" max="12294" width="15.28515625" style="95" customWidth="1"/>
    <col min="12295" max="12295" width="35.7109375" style="95" customWidth="1"/>
    <col min="12296" max="12296" width="17.7109375" style="95" customWidth="1"/>
    <col min="12297" max="12297" width="15.28515625" style="95" customWidth="1"/>
    <col min="12298" max="12298" width="30.7109375" style="95" customWidth="1"/>
    <col min="12299" max="12544" width="8.7109375" style="95"/>
    <col min="12545" max="12545" width="8.7109375" style="95" customWidth="1"/>
    <col min="12546" max="12546" width="45.7109375" style="95" customWidth="1"/>
    <col min="12547" max="12547" width="15.7109375" style="95" customWidth="1"/>
    <col min="12548" max="12549" width="17.7109375" style="95" customWidth="1"/>
    <col min="12550" max="12550" width="15.28515625" style="95" customWidth="1"/>
    <col min="12551" max="12551" width="35.7109375" style="95" customWidth="1"/>
    <col min="12552" max="12552" width="17.7109375" style="95" customWidth="1"/>
    <col min="12553" max="12553" width="15.28515625" style="95" customWidth="1"/>
    <col min="12554" max="12554" width="30.7109375" style="95" customWidth="1"/>
    <col min="12555" max="12800" width="8.7109375" style="95"/>
    <col min="12801" max="12801" width="8.7109375" style="95" customWidth="1"/>
    <col min="12802" max="12802" width="45.7109375" style="95" customWidth="1"/>
    <col min="12803" max="12803" width="15.7109375" style="95" customWidth="1"/>
    <col min="12804" max="12805" width="17.7109375" style="95" customWidth="1"/>
    <col min="12806" max="12806" width="15.28515625" style="95" customWidth="1"/>
    <col min="12807" max="12807" width="35.7109375" style="95" customWidth="1"/>
    <col min="12808" max="12808" width="17.7109375" style="95" customWidth="1"/>
    <col min="12809" max="12809" width="15.28515625" style="95" customWidth="1"/>
    <col min="12810" max="12810" width="30.7109375" style="95" customWidth="1"/>
    <col min="12811" max="13056" width="8.7109375" style="95"/>
    <col min="13057" max="13057" width="8.7109375" style="95" customWidth="1"/>
    <col min="13058" max="13058" width="45.7109375" style="95" customWidth="1"/>
    <col min="13059" max="13059" width="15.7109375" style="95" customWidth="1"/>
    <col min="13060" max="13061" width="17.7109375" style="95" customWidth="1"/>
    <col min="13062" max="13062" width="15.28515625" style="95" customWidth="1"/>
    <col min="13063" max="13063" width="35.7109375" style="95" customWidth="1"/>
    <col min="13064" max="13064" width="17.7109375" style="95" customWidth="1"/>
    <col min="13065" max="13065" width="15.28515625" style="95" customWidth="1"/>
    <col min="13066" max="13066" width="30.7109375" style="95" customWidth="1"/>
    <col min="13067" max="13312" width="8.7109375" style="95"/>
    <col min="13313" max="13313" width="8.7109375" style="95" customWidth="1"/>
    <col min="13314" max="13314" width="45.7109375" style="95" customWidth="1"/>
    <col min="13315" max="13315" width="15.7109375" style="95" customWidth="1"/>
    <col min="13316" max="13317" width="17.7109375" style="95" customWidth="1"/>
    <col min="13318" max="13318" width="15.28515625" style="95" customWidth="1"/>
    <col min="13319" max="13319" width="35.7109375" style="95" customWidth="1"/>
    <col min="13320" max="13320" width="17.7109375" style="95" customWidth="1"/>
    <col min="13321" max="13321" width="15.28515625" style="95" customWidth="1"/>
    <col min="13322" max="13322" width="30.7109375" style="95" customWidth="1"/>
    <col min="13323" max="13568" width="8.7109375" style="95"/>
    <col min="13569" max="13569" width="8.7109375" style="95" customWidth="1"/>
    <col min="13570" max="13570" width="45.7109375" style="95" customWidth="1"/>
    <col min="13571" max="13571" width="15.7109375" style="95" customWidth="1"/>
    <col min="13572" max="13573" width="17.7109375" style="95" customWidth="1"/>
    <col min="13574" max="13574" width="15.28515625" style="95" customWidth="1"/>
    <col min="13575" max="13575" width="35.7109375" style="95" customWidth="1"/>
    <col min="13576" max="13576" width="17.7109375" style="95" customWidth="1"/>
    <col min="13577" max="13577" width="15.28515625" style="95" customWidth="1"/>
    <col min="13578" max="13578" width="30.7109375" style="95" customWidth="1"/>
    <col min="13579" max="13824" width="8.7109375" style="95"/>
    <col min="13825" max="13825" width="8.7109375" style="95" customWidth="1"/>
    <col min="13826" max="13826" width="45.7109375" style="95" customWidth="1"/>
    <col min="13827" max="13827" width="15.7109375" style="95" customWidth="1"/>
    <col min="13828" max="13829" width="17.7109375" style="95" customWidth="1"/>
    <col min="13830" max="13830" width="15.28515625" style="95" customWidth="1"/>
    <col min="13831" max="13831" width="35.7109375" style="95" customWidth="1"/>
    <col min="13832" max="13832" width="17.7109375" style="95" customWidth="1"/>
    <col min="13833" max="13833" width="15.28515625" style="95" customWidth="1"/>
    <col min="13834" max="13834" width="30.7109375" style="95" customWidth="1"/>
    <col min="13835" max="14080" width="8.7109375" style="95"/>
    <col min="14081" max="14081" width="8.7109375" style="95" customWidth="1"/>
    <col min="14082" max="14082" width="45.7109375" style="95" customWidth="1"/>
    <col min="14083" max="14083" width="15.7109375" style="95" customWidth="1"/>
    <col min="14084" max="14085" width="17.7109375" style="95" customWidth="1"/>
    <col min="14086" max="14086" width="15.28515625" style="95" customWidth="1"/>
    <col min="14087" max="14087" width="35.7109375" style="95" customWidth="1"/>
    <col min="14088" max="14088" width="17.7109375" style="95" customWidth="1"/>
    <col min="14089" max="14089" width="15.28515625" style="95" customWidth="1"/>
    <col min="14090" max="14090" width="30.7109375" style="95" customWidth="1"/>
    <col min="14091" max="14336" width="8.7109375" style="95"/>
    <col min="14337" max="14337" width="8.7109375" style="95" customWidth="1"/>
    <col min="14338" max="14338" width="45.7109375" style="95" customWidth="1"/>
    <col min="14339" max="14339" width="15.7109375" style="95" customWidth="1"/>
    <col min="14340" max="14341" width="17.7109375" style="95" customWidth="1"/>
    <col min="14342" max="14342" width="15.28515625" style="95" customWidth="1"/>
    <col min="14343" max="14343" width="35.7109375" style="95" customWidth="1"/>
    <col min="14344" max="14344" width="17.7109375" style="95" customWidth="1"/>
    <col min="14345" max="14345" width="15.28515625" style="95" customWidth="1"/>
    <col min="14346" max="14346" width="30.7109375" style="95" customWidth="1"/>
    <col min="14347" max="14592" width="8.7109375" style="95"/>
    <col min="14593" max="14593" width="8.7109375" style="95" customWidth="1"/>
    <col min="14594" max="14594" width="45.7109375" style="95" customWidth="1"/>
    <col min="14595" max="14595" width="15.7109375" style="95" customWidth="1"/>
    <col min="14596" max="14597" width="17.7109375" style="95" customWidth="1"/>
    <col min="14598" max="14598" width="15.28515625" style="95" customWidth="1"/>
    <col min="14599" max="14599" width="35.7109375" style="95" customWidth="1"/>
    <col min="14600" max="14600" width="17.7109375" style="95" customWidth="1"/>
    <col min="14601" max="14601" width="15.28515625" style="95" customWidth="1"/>
    <col min="14602" max="14602" width="30.7109375" style="95" customWidth="1"/>
    <col min="14603" max="14848" width="8.7109375" style="95"/>
    <col min="14849" max="14849" width="8.7109375" style="95" customWidth="1"/>
    <col min="14850" max="14850" width="45.7109375" style="95" customWidth="1"/>
    <col min="14851" max="14851" width="15.7109375" style="95" customWidth="1"/>
    <col min="14852" max="14853" width="17.7109375" style="95" customWidth="1"/>
    <col min="14854" max="14854" width="15.28515625" style="95" customWidth="1"/>
    <col min="14855" max="14855" width="35.7109375" style="95" customWidth="1"/>
    <col min="14856" max="14856" width="17.7109375" style="95" customWidth="1"/>
    <col min="14857" max="14857" width="15.28515625" style="95" customWidth="1"/>
    <col min="14858" max="14858" width="30.7109375" style="95" customWidth="1"/>
    <col min="14859" max="15104" width="8.7109375" style="95"/>
    <col min="15105" max="15105" width="8.7109375" style="95" customWidth="1"/>
    <col min="15106" max="15106" width="45.7109375" style="95" customWidth="1"/>
    <col min="15107" max="15107" width="15.7109375" style="95" customWidth="1"/>
    <col min="15108" max="15109" width="17.7109375" style="95" customWidth="1"/>
    <col min="15110" max="15110" width="15.28515625" style="95" customWidth="1"/>
    <col min="15111" max="15111" width="35.7109375" style="95" customWidth="1"/>
    <col min="15112" max="15112" width="17.7109375" style="95" customWidth="1"/>
    <col min="15113" max="15113" width="15.28515625" style="95" customWidth="1"/>
    <col min="15114" max="15114" width="30.7109375" style="95" customWidth="1"/>
    <col min="15115" max="15360" width="8.7109375" style="95"/>
    <col min="15361" max="15361" width="8.7109375" style="95" customWidth="1"/>
    <col min="15362" max="15362" width="45.7109375" style="95" customWidth="1"/>
    <col min="15363" max="15363" width="15.7109375" style="95" customWidth="1"/>
    <col min="15364" max="15365" width="17.7109375" style="95" customWidth="1"/>
    <col min="15366" max="15366" width="15.28515625" style="95" customWidth="1"/>
    <col min="15367" max="15367" width="35.7109375" style="95" customWidth="1"/>
    <col min="15368" max="15368" width="17.7109375" style="95" customWidth="1"/>
    <col min="15369" max="15369" width="15.28515625" style="95" customWidth="1"/>
    <col min="15370" max="15370" width="30.7109375" style="95" customWidth="1"/>
    <col min="15371" max="15616" width="8.7109375" style="95"/>
    <col min="15617" max="15617" width="8.7109375" style="95" customWidth="1"/>
    <col min="15618" max="15618" width="45.7109375" style="95" customWidth="1"/>
    <col min="15619" max="15619" width="15.7109375" style="95" customWidth="1"/>
    <col min="15620" max="15621" width="17.7109375" style="95" customWidth="1"/>
    <col min="15622" max="15622" width="15.28515625" style="95" customWidth="1"/>
    <col min="15623" max="15623" width="35.7109375" style="95" customWidth="1"/>
    <col min="15624" max="15624" width="17.7109375" style="95" customWidth="1"/>
    <col min="15625" max="15625" width="15.28515625" style="95" customWidth="1"/>
    <col min="15626" max="15626" width="30.7109375" style="95" customWidth="1"/>
    <col min="15627" max="15872" width="8.7109375" style="95"/>
    <col min="15873" max="15873" width="8.7109375" style="95" customWidth="1"/>
    <col min="15874" max="15874" width="45.7109375" style="95" customWidth="1"/>
    <col min="15875" max="15875" width="15.7109375" style="95" customWidth="1"/>
    <col min="15876" max="15877" width="17.7109375" style="95" customWidth="1"/>
    <col min="15878" max="15878" width="15.28515625" style="95" customWidth="1"/>
    <col min="15879" max="15879" width="35.7109375" style="95" customWidth="1"/>
    <col min="15880" max="15880" width="17.7109375" style="95" customWidth="1"/>
    <col min="15881" max="15881" width="15.28515625" style="95" customWidth="1"/>
    <col min="15882" max="15882" width="30.7109375" style="95" customWidth="1"/>
    <col min="15883" max="16128" width="8.7109375" style="95"/>
    <col min="16129" max="16129" width="8.7109375" style="95" customWidth="1"/>
    <col min="16130" max="16130" width="45.7109375" style="95" customWidth="1"/>
    <col min="16131" max="16131" width="15.7109375" style="95" customWidth="1"/>
    <col min="16132" max="16133" width="17.7109375" style="95" customWidth="1"/>
    <col min="16134" max="16134" width="15.28515625" style="95" customWidth="1"/>
    <col min="16135" max="16135" width="35.7109375" style="95" customWidth="1"/>
    <col min="16136" max="16136" width="17.7109375" style="95" customWidth="1"/>
    <col min="16137" max="16137" width="15.28515625" style="95" customWidth="1"/>
    <col min="16138" max="16138" width="30.7109375" style="95" customWidth="1"/>
    <col min="16139" max="16384" width="8.7109375" style="95"/>
  </cols>
  <sheetData>
    <row r="1" spans="1:10" s="77" customFormat="1" ht="36" customHeight="1" x14ac:dyDescent="0.25">
      <c r="A1" s="1772" t="s">
        <v>880</v>
      </c>
      <c r="B1" s="1772"/>
      <c r="C1" s="1772"/>
      <c r="D1" s="1772"/>
      <c r="E1" s="1772"/>
      <c r="F1" s="1772"/>
      <c r="G1" s="1772"/>
      <c r="H1" s="1772"/>
      <c r="I1" s="1772"/>
      <c r="J1" s="1772"/>
    </row>
    <row r="2" spans="1:10" s="77" customFormat="1" ht="18.75" x14ac:dyDescent="0.25">
      <c r="A2" s="1772" t="s">
        <v>0</v>
      </c>
      <c r="B2" s="1772"/>
      <c r="C2" s="1772"/>
      <c r="D2" s="1772"/>
      <c r="E2" s="1772"/>
      <c r="F2" s="1772"/>
      <c r="G2" s="1772"/>
      <c r="H2" s="1772"/>
      <c r="I2" s="1772"/>
      <c r="J2" s="1772"/>
    </row>
    <row r="3" spans="1:10" s="1138" customFormat="1" ht="18.75" x14ac:dyDescent="0.3">
      <c r="A3" s="1773" t="s">
        <v>1536</v>
      </c>
      <c r="B3" s="1774"/>
      <c r="C3" s="1774"/>
      <c r="D3" s="1774"/>
      <c r="E3" s="1774"/>
      <c r="F3" s="1774"/>
      <c r="G3" s="1774"/>
      <c r="H3" s="1774"/>
      <c r="I3" s="1774"/>
      <c r="J3" s="1774"/>
    </row>
    <row r="4" spans="1:10" s="77" customFormat="1" ht="119.25" customHeight="1" x14ac:dyDescent="0.25">
      <c r="A4" s="967" t="s">
        <v>1</v>
      </c>
      <c r="B4" s="967" t="s">
        <v>2</v>
      </c>
      <c r="C4" s="967" t="s">
        <v>3</v>
      </c>
      <c r="D4" s="967" t="s">
        <v>892</v>
      </c>
      <c r="E4" s="967" t="s">
        <v>1587</v>
      </c>
      <c r="F4" s="967" t="s">
        <v>4</v>
      </c>
      <c r="G4" s="967" t="s">
        <v>5</v>
      </c>
      <c r="H4" s="967" t="s">
        <v>1588</v>
      </c>
      <c r="I4" s="967" t="s">
        <v>6</v>
      </c>
      <c r="J4" s="967" t="s">
        <v>7</v>
      </c>
    </row>
    <row r="5" spans="1:10" s="77" customFormat="1" ht="18.75" x14ac:dyDescent="0.25">
      <c r="A5" s="1151" t="s">
        <v>8</v>
      </c>
      <c r="B5" s="1151">
        <v>2</v>
      </c>
      <c r="C5" s="1151">
        <v>3</v>
      </c>
      <c r="D5" s="1151">
        <v>4</v>
      </c>
      <c r="E5" s="1151">
        <v>5</v>
      </c>
      <c r="F5" s="1151">
        <v>6</v>
      </c>
      <c r="G5" s="1151">
        <v>7</v>
      </c>
      <c r="H5" s="1151">
        <v>8</v>
      </c>
      <c r="I5" s="1151">
        <v>9</v>
      </c>
      <c r="J5" s="1151">
        <v>10</v>
      </c>
    </row>
    <row r="6" spans="1:10" s="77" customFormat="1" ht="18.75" x14ac:dyDescent="0.25">
      <c r="A6" s="967"/>
      <c r="B6" s="1747" t="s">
        <v>1193</v>
      </c>
      <c r="C6" s="1747"/>
      <c r="D6" s="1747"/>
      <c r="E6" s="1747"/>
      <c r="F6" s="1747"/>
      <c r="G6" s="1747"/>
      <c r="H6" s="1747"/>
      <c r="I6" s="1747"/>
      <c r="J6" s="1747"/>
    </row>
    <row r="7" spans="1:10" s="1139" customFormat="1" ht="99" hidden="1" customHeight="1" x14ac:dyDescent="0.25">
      <c r="A7" s="963" t="s">
        <v>9</v>
      </c>
      <c r="B7" s="960" t="s">
        <v>894</v>
      </c>
      <c r="C7" s="471" t="s">
        <v>19</v>
      </c>
      <c r="D7" s="961">
        <f>D8+D10</f>
        <v>0</v>
      </c>
      <c r="E7" s="961">
        <f>E8+E10</f>
        <v>0</v>
      </c>
      <c r="F7" s="958">
        <v>0</v>
      </c>
      <c r="G7" s="1145"/>
      <c r="H7" s="961">
        <f>H8</f>
        <v>0</v>
      </c>
      <c r="I7" s="961">
        <v>0</v>
      </c>
      <c r="J7" s="1145"/>
    </row>
    <row r="8" spans="1:10" s="77" customFormat="1" ht="94.5" hidden="1" customHeight="1" x14ac:dyDescent="0.25">
      <c r="A8" s="955" t="s">
        <v>10</v>
      </c>
      <c r="B8" s="954" t="s">
        <v>895</v>
      </c>
      <c r="C8" s="954" t="s">
        <v>19</v>
      </c>
      <c r="D8" s="967">
        <v>0</v>
      </c>
      <c r="E8" s="967">
        <v>0</v>
      </c>
      <c r="F8" s="967">
        <v>0</v>
      </c>
      <c r="G8" s="1071"/>
      <c r="H8" s="967">
        <v>0</v>
      </c>
      <c r="I8" s="967">
        <v>0</v>
      </c>
      <c r="J8" s="1760" t="s">
        <v>1194</v>
      </c>
    </row>
    <row r="9" spans="1:10" s="77" customFormat="1" ht="141.75" hidden="1" customHeight="1" x14ac:dyDescent="0.25">
      <c r="A9" s="955" t="s">
        <v>60</v>
      </c>
      <c r="B9" s="954" t="s">
        <v>896</v>
      </c>
      <c r="C9" s="954" t="s">
        <v>19</v>
      </c>
      <c r="D9" s="967">
        <v>0</v>
      </c>
      <c r="E9" s="967">
        <v>0</v>
      </c>
      <c r="F9" s="967">
        <v>0</v>
      </c>
      <c r="G9" s="954"/>
      <c r="H9" s="967">
        <v>0</v>
      </c>
      <c r="I9" s="967">
        <v>0</v>
      </c>
      <c r="J9" s="1762"/>
    </row>
    <row r="10" spans="1:10" s="77" customFormat="1" ht="97.5" hidden="1" customHeight="1" x14ac:dyDescent="0.25">
      <c r="A10" s="955" t="s">
        <v>11</v>
      </c>
      <c r="B10" s="954" t="s">
        <v>897</v>
      </c>
      <c r="C10" s="262" t="s">
        <v>19</v>
      </c>
      <c r="D10" s="967">
        <v>0</v>
      </c>
      <c r="E10" s="967">
        <v>0</v>
      </c>
      <c r="F10" s="967">
        <v>0</v>
      </c>
      <c r="G10" s="1071"/>
      <c r="H10" s="967">
        <v>0</v>
      </c>
      <c r="I10" s="967">
        <v>0</v>
      </c>
      <c r="J10" s="954" t="s">
        <v>530</v>
      </c>
    </row>
    <row r="11" spans="1:10" s="77" customFormat="1" ht="16.5" customHeight="1" x14ac:dyDescent="0.25">
      <c r="A11" s="1765" t="s">
        <v>12</v>
      </c>
      <c r="B11" s="1725" t="s">
        <v>898</v>
      </c>
      <c r="C11" s="1752"/>
      <c r="D11" s="1752">
        <v>0</v>
      </c>
      <c r="E11" s="1752">
        <v>0</v>
      </c>
      <c r="F11" s="1752">
        <v>0</v>
      </c>
      <c r="G11" s="1564"/>
      <c r="H11" s="1752">
        <v>0</v>
      </c>
      <c r="I11" s="1752">
        <v>0</v>
      </c>
      <c r="J11" s="1564"/>
    </row>
    <row r="12" spans="1:10" s="77" customFormat="1" ht="56.25" customHeight="1" x14ac:dyDescent="0.25">
      <c r="A12" s="1765"/>
      <c r="B12" s="1725"/>
      <c r="C12" s="1753"/>
      <c r="D12" s="1753"/>
      <c r="E12" s="1753"/>
      <c r="F12" s="1753"/>
      <c r="G12" s="1566"/>
      <c r="H12" s="1753"/>
      <c r="I12" s="1753"/>
      <c r="J12" s="1566"/>
    </row>
    <row r="13" spans="1:10" s="77" customFormat="1" ht="58.5" customHeight="1" x14ac:dyDescent="0.25">
      <c r="A13" s="955" t="s">
        <v>13</v>
      </c>
      <c r="B13" s="954" t="s">
        <v>899</v>
      </c>
      <c r="C13" s="1777" t="s">
        <v>585</v>
      </c>
      <c r="D13" s="1778"/>
      <c r="E13" s="1778"/>
      <c r="F13" s="1778"/>
      <c r="G13" s="1778"/>
      <c r="H13" s="1778"/>
      <c r="I13" s="1778"/>
      <c r="J13" s="1779"/>
    </row>
    <row r="14" spans="1:10" s="77" customFormat="1" ht="18" customHeight="1" x14ac:dyDescent="0.25">
      <c r="A14" s="1775" t="s">
        <v>14</v>
      </c>
      <c r="B14" s="1729" t="s">
        <v>900</v>
      </c>
      <c r="C14" s="960" t="s">
        <v>586</v>
      </c>
      <c r="D14" s="958">
        <f>D15</f>
        <v>989</v>
      </c>
      <c r="E14" s="958">
        <f>E15</f>
        <v>555.1</v>
      </c>
      <c r="F14" s="124">
        <f>E14/D14*100</f>
        <v>56.127401415571285</v>
      </c>
      <c r="G14" s="1760"/>
      <c r="H14" s="124">
        <f>H15</f>
        <v>555.1</v>
      </c>
      <c r="I14" s="124">
        <f>H14/D14*100</f>
        <v>56.127401415571285</v>
      </c>
      <c r="J14" s="1760"/>
    </row>
    <row r="15" spans="1:10" s="77" customFormat="1" ht="115.5" customHeight="1" x14ac:dyDescent="0.25">
      <c r="A15" s="1776"/>
      <c r="B15" s="1730"/>
      <c r="C15" s="960" t="s">
        <v>39</v>
      </c>
      <c r="D15" s="958">
        <f>D17</f>
        <v>989</v>
      </c>
      <c r="E15" s="124">
        <f>E17</f>
        <v>555.1</v>
      </c>
      <c r="F15" s="124">
        <f>E15/D15*100</f>
        <v>56.127401415571285</v>
      </c>
      <c r="G15" s="1761"/>
      <c r="H15" s="124">
        <f>H17</f>
        <v>555.1</v>
      </c>
      <c r="I15" s="124">
        <f>H15/D15*100</f>
        <v>56.127401415571285</v>
      </c>
      <c r="J15" s="1761"/>
    </row>
    <row r="16" spans="1:10" s="77" customFormat="1" ht="288.75" customHeight="1" x14ac:dyDescent="0.25">
      <c r="A16" s="955" t="s">
        <v>17</v>
      </c>
      <c r="B16" s="954" t="s">
        <v>1336</v>
      </c>
      <c r="C16" s="954" t="s">
        <v>586</v>
      </c>
      <c r="D16" s="967">
        <f>D17</f>
        <v>989</v>
      </c>
      <c r="E16" s="926">
        <f>E17</f>
        <v>555.1</v>
      </c>
      <c r="F16" s="926">
        <f t="shared" ref="F16:F19" si="0">E16/D16*100</f>
        <v>56.127401415571285</v>
      </c>
      <c r="G16" s="954" t="s">
        <v>1338</v>
      </c>
      <c r="H16" s="926">
        <f>H17</f>
        <v>555.1</v>
      </c>
      <c r="I16" s="926">
        <f t="shared" ref="I16:I19" si="1">H16/D16*100</f>
        <v>56.127401415571285</v>
      </c>
      <c r="J16" s="954" t="s">
        <v>1195</v>
      </c>
    </row>
    <row r="17" spans="1:12" s="77" customFormat="1" ht="78.75" customHeight="1" x14ac:dyDescent="0.25">
      <c r="A17" s="285"/>
      <c r="B17" s="954" t="s">
        <v>1337</v>
      </c>
      <c r="C17" s="954" t="s">
        <v>39</v>
      </c>
      <c r="D17" s="967">
        <v>989</v>
      </c>
      <c r="E17" s="926">
        <v>555.1</v>
      </c>
      <c r="F17" s="926">
        <f t="shared" si="0"/>
        <v>56.127401415571285</v>
      </c>
      <c r="G17" s="954"/>
      <c r="H17" s="926">
        <f>E17</f>
        <v>555.1</v>
      </c>
      <c r="I17" s="926">
        <f t="shared" si="1"/>
        <v>56.127401415571285</v>
      </c>
      <c r="J17" s="954"/>
      <c r="L17" s="1140"/>
    </row>
    <row r="18" spans="1:12" s="77" customFormat="1" ht="19.5" customHeight="1" x14ac:dyDescent="0.25">
      <c r="A18" s="1726"/>
      <c r="B18" s="1564" t="s">
        <v>905</v>
      </c>
      <c r="C18" s="960" t="s">
        <v>586</v>
      </c>
      <c r="D18" s="958">
        <f>D19</f>
        <v>989</v>
      </c>
      <c r="E18" s="124">
        <f>E19</f>
        <v>555.1</v>
      </c>
      <c r="F18" s="124">
        <f t="shared" si="0"/>
        <v>56.127401415571285</v>
      </c>
      <c r="G18" s="1564"/>
      <c r="H18" s="124">
        <f>H19</f>
        <v>555.1</v>
      </c>
      <c r="I18" s="124">
        <f t="shared" si="1"/>
        <v>56.127401415571285</v>
      </c>
      <c r="J18" s="1552"/>
    </row>
    <row r="19" spans="1:12" s="77" customFormat="1" ht="78.75" customHeight="1" x14ac:dyDescent="0.25">
      <c r="A19" s="1727"/>
      <c r="B19" s="1565"/>
      <c r="C19" s="960" t="s">
        <v>39</v>
      </c>
      <c r="D19" s="958">
        <f>D15</f>
        <v>989</v>
      </c>
      <c r="E19" s="124">
        <f>E15</f>
        <v>555.1</v>
      </c>
      <c r="F19" s="124">
        <f t="shared" si="0"/>
        <v>56.127401415571285</v>
      </c>
      <c r="G19" s="1565"/>
      <c r="H19" s="124">
        <f>H15</f>
        <v>555.1</v>
      </c>
      <c r="I19" s="124">
        <f t="shared" si="1"/>
        <v>56.127401415571285</v>
      </c>
      <c r="J19" s="1553"/>
    </row>
    <row r="20" spans="1:12" s="77" customFormat="1" ht="20.25" customHeight="1" x14ac:dyDescent="0.25">
      <c r="A20" s="1765" t="s">
        <v>904</v>
      </c>
      <c r="B20" s="1765"/>
      <c r="C20" s="1765"/>
      <c r="D20" s="1765"/>
      <c r="E20" s="1765"/>
      <c r="F20" s="1765"/>
      <c r="G20" s="1765"/>
      <c r="H20" s="1765"/>
      <c r="I20" s="1765"/>
      <c r="J20" s="1765"/>
    </row>
    <row r="21" spans="1:12" s="1139" customFormat="1" ht="18.75" customHeight="1" x14ac:dyDescent="0.25">
      <c r="A21" s="1750" t="s">
        <v>9</v>
      </c>
      <c r="B21" s="1729" t="s">
        <v>1196</v>
      </c>
      <c r="C21" s="960" t="s">
        <v>15</v>
      </c>
      <c r="D21" s="958">
        <f>D22+D23+D24+D25</f>
        <v>30428.800000000003</v>
      </c>
      <c r="E21" s="958">
        <f>E22+E23+E24+E25</f>
        <v>27213.73</v>
      </c>
      <c r="F21" s="958">
        <f t="shared" ref="F21:F35" si="2">E21/D21*100</f>
        <v>89.434121621621614</v>
      </c>
      <c r="G21" s="1768"/>
      <c r="H21" s="958">
        <f>H22+H23+H24+H25</f>
        <v>27213.73</v>
      </c>
      <c r="I21" s="958">
        <f t="shared" ref="I21:I35" si="3">H21/D21*100</f>
        <v>89.434121621621614</v>
      </c>
      <c r="J21" s="1760"/>
    </row>
    <row r="22" spans="1:12" s="1139" customFormat="1" ht="66" customHeight="1" x14ac:dyDescent="0.25">
      <c r="A22" s="1767"/>
      <c r="B22" s="1730"/>
      <c r="C22" s="960" t="s">
        <v>18</v>
      </c>
      <c r="D22" s="958">
        <f t="shared" ref="D22:E25" si="4">D27</f>
        <v>1499</v>
      </c>
      <c r="E22" s="958">
        <f t="shared" si="4"/>
        <v>1498.97</v>
      </c>
      <c r="F22" s="958">
        <f t="shared" si="2"/>
        <v>99.997998665777189</v>
      </c>
      <c r="G22" s="1769"/>
      <c r="H22" s="958">
        <f>H27</f>
        <v>1498.97</v>
      </c>
      <c r="I22" s="958">
        <f t="shared" si="3"/>
        <v>99.997998665777189</v>
      </c>
      <c r="J22" s="1761"/>
    </row>
    <row r="23" spans="1:12" s="1139" customFormat="1" ht="78.75" customHeight="1" x14ac:dyDescent="0.25">
      <c r="A23" s="1767"/>
      <c r="B23" s="1730"/>
      <c r="C23" s="960" t="s">
        <v>16</v>
      </c>
      <c r="D23" s="958">
        <f t="shared" si="4"/>
        <v>4273.3999999999996</v>
      </c>
      <c r="E23" s="958">
        <f t="shared" si="4"/>
        <v>4273.38</v>
      </c>
      <c r="F23" s="958">
        <f t="shared" si="2"/>
        <v>99.999531988580543</v>
      </c>
      <c r="G23" s="1769"/>
      <c r="H23" s="958">
        <f>H28</f>
        <v>4273.38</v>
      </c>
      <c r="I23" s="958">
        <f t="shared" si="3"/>
        <v>99.999531988580543</v>
      </c>
      <c r="J23" s="1761"/>
    </row>
    <row r="24" spans="1:12" s="1139" customFormat="1" ht="90.75" customHeight="1" x14ac:dyDescent="0.25">
      <c r="A24" s="1767"/>
      <c r="B24" s="1730"/>
      <c r="C24" s="960" t="s">
        <v>19</v>
      </c>
      <c r="D24" s="958">
        <f t="shared" si="4"/>
        <v>6000</v>
      </c>
      <c r="E24" s="958">
        <f t="shared" si="4"/>
        <v>4273.38</v>
      </c>
      <c r="F24" s="958">
        <f t="shared" si="2"/>
        <v>71.222999999999999</v>
      </c>
      <c r="G24" s="1769"/>
      <c r="H24" s="958">
        <f>H29</f>
        <v>4273.38</v>
      </c>
      <c r="I24" s="958">
        <f t="shared" si="3"/>
        <v>71.222999999999999</v>
      </c>
      <c r="J24" s="1761"/>
    </row>
    <row r="25" spans="1:12" s="1139" customFormat="1" ht="56.25" customHeight="1" x14ac:dyDescent="0.25">
      <c r="A25" s="1751"/>
      <c r="B25" s="1731"/>
      <c r="C25" s="962" t="s">
        <v>20</v>
      </c>
      <c r="D25" s="933">
        <f t="shared" si="4"/>
        <v>18656.400000000001</v>
      </c>
      <c r="E25" s="933">
        <f t="shared" si="4"/>
        <v>17168</v>
      </c>
      <c r="F25" s="933">
        <f t="shared" si="2"/>
        <v>92.022040693810155</v>
      </c>
      <c r="G25" s="1770"/>
      <c r="H25" s="933">
        <f>H30</f>
        <v>17168</v>
      </c>
      <c r="I25" s="933">
        <f t="shared" si="3"/>
        <v>92.022040693810155</v>
      </c>
      <c r="J25" s="1762"/>
    </row>
    <row r="26" spans="1:12" s="77" customFormat="1" ht="24.75" customHeight="1" x14ac:dyDescent="0.25">
      <c r="A26" s="1757" t="s">
        <v>10</v>
      </c>
      <c r="B26" s="1760" t="s">
        <v>901</v>
      </c>
      <c r="C26" s="262" t="s">
        <v>15</v>
      </c>
      <c r="D26" s="967">
        <f>D27+D28+D29+D30</f>
        <v>30428.800000000003</v>
      </c>
      <c r="E26" s="967">
        <f>E27+E28+E29+E30</f>
        <v>27213.73</v>
      </c>
      <c r="F26" s="967">
        <f t="shared" si="2"/>
        <v>89.434121621621614</v>
      </c>
      <c r="G26" s="1735" t="s">
        <v>1516</v>
      </c>
      <c r="H26" s="967">
        <f>H27+H28+H29+H30</f>
        <v>27213.73</v>
      </c>
      <c r="I26" s="967">
        <f t="shared" si="3"/>
        <v>89.434121621621614</v>
      </c>
      <c r="J26" s="1760"/>
    </row>
    <row r="27" spans="1:12" s="77" customFormat="1" ht="56.25" customHeight="1" x14ac:dyDescent="0.25">
      <c r="A27" s="1758"/>
      <c r="B27" s="1761"/>
      <c r="C27" s="262" t="s">
        <v>18</v>
      </c>
      <c r="D27" s="967">
        <v>1499</v>
      </c>
      <c r="E27" s="967">
        <v>1498.97</v>
      </c>
      <c r="F27" s="967">
        <f t="shared" si="2"/>
        <v>99.997998665777189</v>
      </c>
      <c r="G27" s="1736"/>
      <c r="H27" s="967">
        <f>E27</f>
        <v>1498.97</v>
      </c>
      <c r="I27" s="967">
        <f t="shared" si="3"/>
        <v>99.997998665777189</v>
      </c>
      <c r="J27" s="1761"/>
    </row>
    <row r="28" spans="1:12" s="77" customFormat="1" ht="69" customHeight="1" x14ac:dyDescent="0.25">
      <c r="A28" s="1758"/>
      <c r="B28" s="1761"/>
      <c r="C28" s="262" t="s">
        <v>16</v>
      </c>
      <c r="D28" s="967">
        <v>4273.3999999999996</v>
      </c>
      <c r="E28" s="967">
        <v>4273.38</v>
      </c>
      <c r="F28" s="967">
        <f t="shared" si="2"/>
        <v>99.999531988580543</v>
      </c>
      <c r="G28" s="1736"/>
      <c r="H28" s="967">
        <f>E28</f>
        <v>4273.38</v>
      </c>
      <c r="I28" s="967">
        <f t="shared" si="3"/>
        <v>99.999531988580543</v>
      </c>
      <c r="J28" s="1761"/>
    </row>
    <row r="29" spans="1:12" s="77" customFormat="1" ht="89.25" customHeight="1" x14ac:dyDescent="0.25">
      <c r="A29" s="1758"/>
      <c r="B29" s="1761"/>
      <c r="C29" s="262" t="s">
        <v>19</v>
      </c>
      <c r="D29" s="967">
        <v>6000</v>
      </c>
      <c r="E29" s="967">
        <v>4273.38</v>
      </c>
      <c r="F29" s="967">
        <f t="shared" si="2"/>
        <v>71.222999999999999</v>
      </c>
      <c r="G29" s="1736"/>
      <c r="H29" s="967">
        <f>E29</f>
        <v>4273.38</v>
      </c>
      <c r="I29" s="967">
        <f t="shared" si="3"/>
        <v>71.222999999999999</v>
      </c>
      <c r="J29" s="1761"/>
    </row>
    <row r="30" spans="1:12" s="77" customFormat="1" ht="33" customHeight="1" x14ac:dyDescent="0.25">
      <c r="A30" s="1759"/>
      <c r="B30" s="1762"/>
      <c r="C30" s="285" t="s">
        <v>20</v>
      </c>
      <c r="D30" s="967">
        <v>18656.400000000001</v>
      </c>
      <c r="E30" s="967">
        <v>17168</v>
      </c>
      <c r="F30" s="967">
        <f t="shared" si="2"/>
        <v>92.022040693810155</v>
      </c>
      <c r="G30" s="1771"/>
      <c r="H30" s="967">
        <f>E30</f>
        <v>17168</v>
      </c>
      <c r="I30" s="967">
        <f t="shared" si="3"/>
        <v>92.022040693810155</v>
      </c>
      <c r="J30" s="1762"/>
    </row>
    <row r="31" spans="1:12" s="77" customFormat="1" ht="20.25" customHeight="1" x14ac:dyDescent="0.25">
      <c r="A31" s="1726"/>
      <c r="B31" s="1564" t="s">
        <v>906</v>
      </c>
      <c r="C31" s="960" t="s">
        <v>15</v>
      </c>
      <c r="D31" s="958">
        <f>D32+D33+D34+D35</f>
        <v>30428.800000000003</v>
      </c>
      <c r="E31" s="958">
        <f>E32+E33+E34+E35</f>
        <v>27213.73</v>
      </c>
      <c r="F31" s="958">
        <f t="shared" si="2"/>
        <v>89.434121621621614</v>
      </c>
      <c r="G31" s="1729"/>
      <c r="H31" s="958">
        <f>H32+H33+H34+H35</f>
        <v>27213.73</v>
      </c>
      <c r="I31" s="958">
        <f t="shared" si="3"/>
        <v>89.434121621621614</v>
      </c>
      <c r="J31" s="1552"/>
    </row>
    <row r="32" spans="1:12" s="77" customFormat="1" ht="74.25" customHeight="1" x14ac:dyDescent="0.25">
      <c r="A32" s="1727"/>
      <c r="B32" s="1565"/>
      <c r="C32" s="960" t="s">
        <v>18</v>
      </c>
      <c r="D32" s="958">
        <f t="shared" ref="D32:E35" si="5">D22</f>
        <v>1499</v>
      </c>
      <c r="E32" s="958">
        <f t="shared" si="5"/>
        <v>1498.97</v>
      </c>
      <c r="F32" s="958">
        <f t="shared" si="2"/>
        <v>99.997998665777189</v>
      </c>
      <c r="G32" s="1730"/>
      <c r="H32" s="958">
        <f>H22</f>
        <v>1498.97</v>
      </c>
      <c r="I32" s="958">
        <f t="shared" si="3"/>
        <v>99.997998665777189</v>
      </c>
      <c r="J32" s="1553"/>
    </row>
    <row r="33" spans="1:10" s="77" customFormat="1" ht="75.75" customHeight="1" x14ac:dyDescent="0.25">
      <c r="A33" s="1727"/>
      <c r="B33" s="1565"/>
      <c r="C33" s="960" t="s">
        <v>16</v>
      </c>
      <c r="D33" s="958">
        <f t="shared" si="5"/>
        <v>4273.3999999999996</v>
      </c>
      <c r="E33" s="958">
        <f t="shared" si="5"/>
        <v>4273.38</v>
      </c>
      <c r="F33" s="958">
        <f t="shared" si="2"/>
        <v>99.999531988580543</v>
      </c>
      <c r="G33" s="1730"/>
      <c r="H33" s="958">
        <f>H23</f>
        <v>4273.38</v>
      </c>
      <c r="I33" s="958">
        <f t="shared" si="3"/>
        <v>99.999531988580543</v>
      </c>
      <c r="J33" s="1553"/>
    </row>
    <row r="34" spans="1:10" s="77" customFormat="1" ht="98.25" customHeight="1" x14ac:dyDescent="0.25">
      <c r="A34" s="1727"/>
      <c r="B34" s="1565"/>
      <c r="C34" s="960" t="s">
        <v>19</v>
      </c>
      <c r="D34" s="958">
        <f t="shared" si="5"/>
        <v>6000</v>
      </c>
      <c r="E34" s="958">
        <f t="shared" si="5"/>
        <v>4273.38</v>
      </c>
      <c r="F34" s="958">
        <f t="shared" si="2"/>
        <v>71.222999999999999</v>
      </c>
      <c r="G34" s="1730"/>
      <c r="H34" s="958">
        <f>H24</f>
        <v>4273.38</v>
      </c>
      <c r="I34" s="958">
        <f t="shared" si="3"/>
        <v>71.222999999999999</v>
      </c>
      <c r="J34" s="1553"/>
    </row>
    <row r="35" spans="1:10" s="77" customFormat="1" ht="57" customHeight="1" x14ac:dyDescent="0.25">
      <c r="A35" s="1728"/>
      <c r="B35" s="1566"/>
      <c r="C35" s="960" t="s">
        <v>20</v>
      </c>
      <c r="D35" s="958">
        <f t="shared" si="5"/>
        <v>18656.400000000001</v>
      </c>
      <c r="E35" s="958">
        <f t="shared" si="5"/>
        <v>17168</v>
      </c>
      <c r="F35" s="958">
        <f t="shared" si="2"/>
        <v>92.022040693810155</v>
      </c>
      <c r="G35" s="1731"/>
      <c r="H35" s="958">
        <f>H25</f>
        <v>17168</v>
      </c>
      <c r="I35" s="958">
        <f t="shared" si="3"/>
        <v>92.022040693810155</v>
      </c>
      <c r="J35" s="1554"/>
    </row>
    <row r="36" spans="1:10" s="77" customFormat="1" ht="36" customHeight="1" x14ac:dyDescent="0.25">
      <c r="A36" s="1765" t="s">
        <v>907</v>
      </c>
      <c r="B36" s="1765"/>
      <c r="C36" s="1765"/>
      <c r="D36" s="1765"/>
      <c r="E36" s="1765"/>
      <c r="F36" s="1765"/>
      <c r="G36" s="1765"/>
      <c r="H36" s="1765"/>
      <c r="I36" s="1765"/>
      <c r="J36" s="1765"/>
    </row>
    <row r="37" spans="1:10" s="77" customFormat="1" ht="18" customHeight="1" x14ac:dyDescent="0.25">
      <c r="A37" s="1748" t="s">
        <v>9</v>
      </c>
      <c r="B37" s="1725" t="s">
        <v>1197</v>
      </c>
      <c r="C37" s="960" t="s">
        <v>15</v>
      </c>
      <c r="D37" s="958">
        <f>D38+D40+D41+D42</f>
        <v>139414</v>
      </c>
      <c r="E37" s="124">
        <f>E38+E40+E41+E42</f>
        <v>119370.9</v>
      </c>
      <c r="F37" s="124">
        <f>E37/D37*100</f>
        <v>85.623323339119452</v>
      </c>
      <c r="G37" s="1766"/>
      <c r="H37" s="124">
        <f>H38+H40+H41+H42</f>
        <v>119370.9</v>
      </c>
      <c r="I37" s="124">
        <f>H37/D37*100</f>
        <v>85.623323339119452</v>
      </c>
      <c r="J37" s="1732"/>
    </row>
    <row r="38" spans="1:10" s="77" customFormat="1" ht="59.25" hidden="1" customHeight="1" x14ac:dyDescent="0.25">
      <c r="A38" s="1748"/>
      <c r="B38" s="1725"/>
      <c r="C38" s="284" t="s">
        <v>18</v>
      </c>
      <c r="D38" s="958">
        <f>D44</f>
        <v>0</v>
      </c>
      <c r="E38" s="124">
        <f>E44</f>
        <v>0</v>
      </c>
      <c r="F38" s="124">
        <v>0</v>
      </c>
      <c r="G38" s="1766"/>
      <c r="H38" s="124">
        <f>H44</f>
        <v>0</v>
      </c>
      <c r="I38" s="124">
        <v>0</v>
      </c>
      <c r="J38" s="1732"/>
    </row>
    <row r="39" spans="1:10" s="77" customFormat="1" ht="59.25" hidden="1" customHeight="1" x14ac:dyDescent="0.25">
      <c r="A39" s="1748"/>
      <c r="B39" s="1725"/>
      <c r="C39" s="284"/>
      <c r="D39" s="958"/>
      <c r="E39" s="124"/>
      <c r="F39" s="124"/>
      <c r="G39" s="1766"/>
      <c r="H39" s="124"/>
      <c r="I39" s="124"/>
      <c r="J39" s="1732"/>
    </row>
    <row r="40" spans="1:10" s="77" customFormat="1" ht="151.5" customHeight="1" x14ac:dyDescent="0.25">
      <c r="A40" s="1748"/>
      <c r="B40" s="1725"/>
      <c r="C40" s="284" t="s">
        <v>16</v>
      </c>
      <c r="D40" s="958">
        <f t="shared" ref="D40:E42" si="6">D45</f>
        <v>139414</v>
      </c>
      <c r="E40" s="124">
        <f t="shared" si="6"/>
        <v>119370.9</v>
      </c>
      <c r="F40" s="124">
        <f>E40/D40*100</f>
        <v>85.623323339119452</v>
      </c>
      <c r="G40" s="1766"/>
      <c r="H40" s="124">
        <f>H45</f>
        <v>119370.9</v>
      </c>
      <c r="I40" s="124">
        <f>H40/D40*100</f>
        <v>85.623323339119452</v>
      </c>
      <c r="J40" s="1732"/>
    </row>
    <row r="41" spans="1:10" s="77" customFormat="1" ht="93.75" hidden="1" customHeight="1" x14ac:dyDescent="0.25">
      <c r="A41" s="467"/>
      <c r="B41" s="964"/>
      <c r="C41" s="1141" t="s">
        <v>19</v>
      </c>
      <c r="D41" s="933">
        <f t="shared" si="6"/>
        <v>0</v>
      </c>
      <c r="E41" s="468">
        <f t="shared" si="6"/>
        <v>0</v>
      </c>
      <c r="F41" s="468">
        <v>0</v>
      </c>
      <c r="G41" s="1146"/>
      <c r="H41" s="468">
        <f>H46</f>
        <v>0</v>
      </c>
      <c r="I41" s="468">
        <v>0</v>
      </c>
      <c r="J41" s="965"/>
    </row>
    <row r="42" spans="1:10" s="77" customFormat="1" ht="55.5" hidden="1" customHeight="1" x14ac:dyDescent="0.25">
      <c r="A42" s="359"/>
      <c r="B42" s="962"/>
      <c r="C42" s="1142" t="s">
        <v>20</v>
      </c>
      <c r="D42" s="958">
        <f t="shared" si="6"/>
        <v>0</v>
      </c>
      <c r="E42" s="124">
        <f t="shared" si="6"/>
        <v>0</v>
      </c>
      <c r="F42" s="124">
        <v>0</v>
      </c>
      <c r="G42" s="1147"/>
      <c r="H42" s="124">
        <f>H47</f>
        <v>0</v>
      </c>
      <c r="I42" s="124">
        <v>0</v>
      </c>
      <c r="J42" s="966"/>
    </row>
    <row r="43" spans="1:10" s="77" customFormat="1" ht="42.75" customHeight="1" x14ac:dyDescent="0.25">
      <c r="A43" s="1763" t="s">
        <v>21</v>
      </c>
      <c r="B43" s="1732" t="s">
        <v>1198</v>
      </c>
      <c r="C43" s="954" t="s">
        <v>15</v>
      </c>
      <c r="D43" s="967">
        <f>-D44+D45+D46+D47</f>
        <v>139414</v>
      </c>
      <c r="E43" s="926">
        <f>-E44+E45+E46+E47</f>
        <v>119370.9</v>
      </c>
      <c r="F43" s="926">
        <f>E43/D43*100</f>
        <v>85.623323339119452</v>
      </c>
      <c r="G43" s="1732" t="s">
        <v>1826</v>
      </c>
      <c r="H43" s="926">
        <f>H44+H45+H46+H47</f>
        <v>119370.9</v>
      </c>
      <c r="I43" s="926">
        <f>H43/D43*100</f>
        <v>85.623323339119452</v>
      </c>
      <c r="J43" s="1732" t="s">
        <v>1827</v>
      </c>
    </row>
    <row r="44" spans="1:10" s="77" customFormat="1" ht="61.5" hidden="1" customHeight="1" x14ac:dyDescent="0.25">
      <c r="A44" s="1763"/>
      <c r="B44" s="1732"/>
      <c r="C44" s="262" t="s">
        <v>18</v>
      </c>
      <c r="D44" s="967">
        <v>0</v>
      </c>
      <c r="E44" s="926">
        <v>0</v>
      </c>
      <c r="F44" s="926">
        <v>0</v>
      </c>
      <c r="G44" s="1732"/>
      <c r="H44" s="926">
        <v>0</v>
      </c>
      <c r="I44" s="926">
        <v>0</v>
      </c>
      <c r="J44" s="1732"/>
    </row>
    <row r="45" spans="1:10" s="77" customFormat="1" ht="153" customHeight="1" x14ac:dyDescent="0.25">
      <c r="A45" s="1763"/>
      <c r="B45" s="1732"/>
      <c r="C45" s="262" t="s">
        <v>16</v>
      </c>
      <c r="D45" s="967">
        <v>139414</v>
      </c>
      <c r="E45" s="926">
        <v>119370.9</v>
      </c>
      <c r="F45" s="926">
        <f>E45/D45*100</f>
        <v>85.623323339119452</v>
      </c>
      <c r="G45" s="1732"/>
      <c r="H45" s="926">
        <v>119370.9</v>
      </c>
      <c r="I45" s="926">
        <f>H45/D45*100</f>
        <v>85.623323339119452</v>
      </c>
      <c r="J45" s="1732"/>
    </row>
    <row r="46" spans="1:10" s="77" customFormat="1" ht="101.25" customHeight="1" x14ac:dyDescent="0.25">
      <c r="A46" s="1763"/>
      <c r="B46" s="1732" t="s">
        <v>1199</v>
      </c>
      <c r="C46" s="262" t="s">
        <v>19</v>
      </c>
      <c r="D46" s="967">
        <v>0</v>
      </c>
      <c r="E46" s="926">
        <v>0</v>
      </c>
      <c r="F46" s="926">
        <v>0</v>
      </c>
      <c r="G46" s="1732" t="s">
        <v>190</v>
      </c>
      <c r="H46" s="926">
        <v>0</v>
      </c>
      <c r="I46" s="926">
        <v>0</v>
      </c>
      <c r="J46" s="1732"/>
    </row>
    <row r="47" spans="1:10" s="77" customFormat="1" ht="39.75" customHeight="1" x14ac:dyDescent="0.25">
      <c r="A47" s="1763"/>
      <c r="B47" s="1732"/>
      <c r="C47" s="285" t="s">
        <v>20</v>
      </c>
      <c r="D47" s="967">
        <v>0</v>
      </c>
      <c r="E47" s="926">
        <v>0</v>
      </c>
      <c r="F47" s="926">
        <v>0</v>
      </c>
      <c r="G47" s="1732"/>
      <c r="H47" s="926">
        <v>0</v>
      </c>
      <c r="I47" s="926">
        <v>0</v>
      </c>
      <c r="J47" s="1732"/>
    </row>
    <row r="48" spans="1:10" s="77" customFormat="1" ht="28.5" customHeight="1" x14ac:dyDescent="0.25">
      <c r="A48" s="1723"/>
      <c r="B48" s="1724" t="s">
        <v>908</v>
      </c>
      <c r="C48" s="960" t="s">
        <v>15</v>
      </c>
      <c r="D48" s="958">
        <f>D49</f>
        <v>139414</v>
      </c>
      <c r="E48" s="124">
        <f>E49</f>
        <v>119370.9</v>
      </c>
      <c r="F48" s="124">
        <f>E48/D48*100</f>
        <v>85.623323339119452</v>
      </c>
      <c r="G48" s="1725"/>
      <c r="H48" s="124">
        <f>H49</f>
        <v>119370.9</v>
      </c>
      <c r="I48" s="124">
        <f>H48/D48*100</f>
        <v>85.623323339119452</v>
      </c>
      <c r="J48" s="1764"/>
    </row>
    <row r="49" spans="1:10" s="77" customFormat="1" ht="77.25" customHeight="1" x14ac:dyDescent="0.25">
      <c r="A49" s="1723"/>
      <c r="B49" s="1724"/>
      <c r="C49" s="1142" t="s">
        <v>16</v>
      </c>
      <c r="D49" s="958">
        <f>D40</f>
        <v>139414</v>
      </c>
      <c r="E49" s="124">
        <f>E40</f>
        <v>119370.9</v>
      </c>
      <c r="F49" s="124">
        <f>E49/D49*100</f>
        <v>85.623323339119452</v>
      </c>
      <c r="G49" s="1725"/>
      <c r="H49" s="124">
        <f>H40</f>
        <v>119370.9</v>
      </c>
      <c r="I49" s="124">
        <f>H49/D49*100</f>
        <v>85.623323339119452</v>
      </c>
      <c r="J49" s="1764"/>
    </row>
    <row r="50" spans="1:10" s="77" customFormat="1" ht="22.5" customHeight="1" x14ac:dyDescent="0.25">
      <c r="A50" s="1754" t="s">
        <v>909</v>
      </c>
      <c r="B50" s="1755"/>
      <c r="C50" s="1755"/>
      <c r="D50" s="1755"/>
      <c r="E50" s="1755"/>
      <c r="F50" s="1755"/>
      <c r="G50" s="1755"/>
      <c r="H50" s="1755"/>
      <c r="I50" s="1755"/>
      <c r="J50" s="1756"/>
    </row>
    <row r="51" spans="1:10" s="77" customFormat="1" ht="27.75" customHeight="1" x14ac:dyDescent="0.25">
      <c r="A51" s="1748" t="s">
        <v>9</v>
      </c>
      <c r="B51" s="1729" t="s">
        <v>902</v>
      </c>
      <c r="C51" s="960" t="s">
        <v>15</v>
      </c>
      <c r="D51" s="958">
        <f>D52+D53+D54+D55</f>
        <v>294</v>
      </c>
      <c r="E51" s="124">
        <f>E52+E53+E54+E55</f>
        <v>0</v>
      </c>
      <c r="F51" s="124">
        <f>E51/D51*100</f>
        <v>0</v>
      </c>
      <c r="G51" s="1732" t="s">
        <v>587</v>
      </c>
      <c r="H51" s="124">
        <f>H52+H53+H54+H55</f>
        <v>0</v>
      </c>
      <c r="I51" s="124">
        <f>H51/D51*100</f>
        <v>0</v>
      </c>
      <c r="J51" s="1732"/>
    </row>
    <row r="52" spans="1:10" s="77" customFormat="1" ht="77.25" hidden="1" customHeight="1" x14ac:dyDescent="0.25">
      <c r="A52" s="1748"/>
      <c r="B52" s="1730"/>
      <c r="C52" s="1142" t="s">
        <v>18</v>
      </c>
      <c r="D52" s="958">
        <f t="shared" ref="D52:E55" si="7">D57</f>
        <v>0</v>
      </c>
      <c r="E52" s="124">
        <f t="shared" si="7"/>
        <v>0</v>
      </c>
      <c r="F52" s="124">
        <v>0</v>
      </c>
      <c r="G52" s="1732"/>
      <c r="H52" s="124">
        <f>H57</f>
        <v>0</v>
      </c>
      <c r="I52" s="124">
        <v>0</v>
      </c>
      <c r="J52" s="1732"/>
    </row>
    <row r="53" spans="1:10" s="77" customFormat="1" ht="79.5" customHeight="1" x14ac:dyDescent="0.25">
      <c r="A53" s="1748"/>
      <c r="B53" s="1730"/>
      <c r="C53" s="1142" t="s">
        <v>16</v>
      </c>
      <c r="D53" s="958">
        <f t="shared" si="7"/>
        <v>291</v>
      </c>
      <c r="E53" s="124">
        <f t="shared" si="7"/>
        <v>0</v>
      </c>
      <c r="F53" s="124">
        <f>E53/D53*100</f>
        <v>0</v>
      </c>
      <c r="G53" s="1732"/>
      <c r="H53" s="124">
        <f>H58</f>
        <v>0</v>
      </c>
      <c r="I53" s="124">
        <f>H53/D53*100</f>
        <v>0</v>
      </c>
      <c r="J53" s="1732"/>
    </row>
    <row r="54" spans="1:10" s="77" customFormat="1" ht="91.5" customHeight="1" x14ac:dyDescent="0.25">
      <c r="A54" s="1748"/>
      <c r="B54" s="1731"/>
      <c r="C54" s="1142" t="s">
        <v>19</v>
      </c>
      <c r="D54" s="958">
        <f t="shared" si="7"/>
        <v>3</v>
      </c>
      <c r="E54" s="124">
        <f t="shared" si="7"/>
        <v>0</v>
      </c>
      <c r="F54" s="124">
        <f>E54/D54*100</f>
        <v>0</v>
      </c>
      <c r="G54" s="1732"/>
      <c r="H54" s="124">
        <f>H59</f>
        <v>0</v>
      </c>
      <c r="I54" s="124">
        <f>H54/D54*100</f>
        <v>0</v>
      </c>
      <c r="J54" s="1732"/>
    </row>
    <row r="55" spans="1:10" s="77" customFormat="1" ht="55.5" hidden="1" customHeight="1" x14ac:dyDescent="0.25">
      <c r="A55" s="469"/>
      <c r="B55" s="960"/>
      <c r="C55" s="1142" t="s">
        <v>20</v>
      </c>
      <c r="D55" s="958">
        <f t="shared" si="7"/>
        <v>0</v>
      </c>
      <c r="E55" s="124">
        <f t="shared" si="7"/>
        <v>0</v>
      </c>
      <c r="F55" s="124">
        <v>0</v>
      </c>
      <c r="G55" s="960"/>
      <c r="H55" s="124">
        <f>H60</f>
        <v>0</v>
      </c>
      <c r="I55" s="124">
        <v>0</v>
      </c>
      <c r="J55" s="954"/>
    </row>
    <row r="56" spans="1:10" s="77" customFormat="1" ht="27.75" customHeight="1" x14ac:dyDescent="0.25">
      <c r="A56" s="1757" t="s">
        <v>21</v>
      </c>
      <c r="B56" s="1760" t="s">
        <v>903</v>
      </c>
      <c r="C56" s="954" t="s">
        <v>15</v>
      </c>
      <c r="D56" s="967">
        <f>D57+D58+D59+D60</f>
        <v>294</v>
      </c>
      <c r="E56" s="926">
        <f>E57+E58+E59+E60</f>
        <v>0</v>
      </c>
      <c r="F56" s="926">
        <f>E56/D56*100</f>
        <v>0</v>
      </c>
      <c r="G56" s="1760" t="s">
        <v>2049</v>
      </c>
      <c r="H56" s="926">
        <f>H57+H58+H59+H60</f>
        <v>0</v>
      </c>
      <c r="I56" s="926">
        <f>H56/D56*100</f>
        <v>0</v>
      </c>
      <c r="J56" s="1760" t="s">
        <v>2003</v>
      </c>
    </row>
    <row r="57" spans="1:10" s="77" customFormat="1" ht="6.75" hidden="1" customHeight="1" x14ac:dyDescent="0.25">
      <c r="A57" s="1758"/>
      <c r="B57" s="1761"/>
      <c r="C57" s="262" t="s">
        <v>18</v>
      </c>
      <c r="D57" s="967">
        <v>0</v>
      </c>
      <c r="E57" s="926">
        <v>0</v>
      </c>
      <c r="F57" s="926">
        <v>0</v>
      </c>
      <c r="G57" s="1761"/>
      <c r="H57" s="926">
        <v>0</v>
      </c>
      <c r="I57" s="926">
        <v>0</v>
      </c>
      <c r="J57" s="1761"/>
    </row>
    <row r="58" spans="1:10" s="77" customFormat="1" ht="78" customHeight="1" x14ac:dyDescent="0.25">
      <c r="A58" s="1758"/>
      <c r="B58" s="1761"/>
      <c r="C58" s="262" t="s">
        <v>16</v>
      </c>
      <c r="D58" s="967">
        <v>291</v>
      </c>
      <c r="E58" s="926">
        <v>0</v>
      </c>
      <c r="F58" s="926">
        <f>E58/D58*100</f>
        <v>0</v>
      </c>
      <c r="G58" s="1761"/>
      <c r="H58" s="926">
        <v>0</v>
      </c>
      <c r="I58" s="926">
        <f>H58/D58*100</f>
        <v>0</v>
      </c>
      <c r="J58" s="1761"/>
    </row>
    <row r="59" spans="1:10" s="77" customFormat="1" ht="202.5" customHeight="1" x14ac:dyDescent="0.25">
      <c r="A59" s="1759"/>
      <c r="B59" s="1762"/>
      <c r="C59" s="285" t="s">
        <v>19</v>
      </c>
      <c r="D59" s="967">
        <v>3</v>
      </c>
      <c r="E59" s="926">
        <v>0</v>
      </c>
      <c r="F59" s="926">
        <f>E59/D59*100</f>
        <v>0</v>
      </c>
      <c r="G59" s="1762"/>
      <c r="H59" s="926">
        <v>0</v>
      </c>
      <c r="I59" s="926">
        <f>H59/D59*100</f>
        <v>0</v>
      </c>
      <c r="J59" s="1762"/>
    </row>
    <row r="60" spans="1:10" s="77" customFormat="1" ht="39.75" customHeight="1" x14ac:dyDescent="0.25">
      <c r="A60" s="470"/>
      <c r="B60" s="966"/>
      <c r="C60" s="358" t="s">
        <v>20</v>
      </c>
      <c r="D60" s="932">
        <v>0</v>
      </c>
      <c r="E60" s="929">
        <v>0</v>
      </c>
      <c r="F60" s="929">
        <v>0</v>
      </c>
      <c r="G60" s="966"/>
      <c r="H60" s="929">
        <v>0</v>
      </c>
      <c r="I60" s="929">
        <v>0</v>
      </c>
      <c r="J60" s="966"/>
    </row>
    <row r="61" spans="1:10" s="77" customFormat="1" ht="21" customHeight="1" x14ac:dyDescent="0.25">
      <c r="A61" s="1726"/>
      <c r="B61" s="1564" t="s">
        <v>910</v>
      </c>
      <c r="C61" s="960" t="s">
        <v>15</v>
      </c>
      <c r="D61" s="958">
        <f>D62+D63+D64+D65</f>
        <v>294</v>
      </c>
      <c r="E61" s="124">
        <f>E62+E63+E64+E65</f>
        <v>0</v>
      </c>
      <c r="F61" s="124">
        <f>E61/D61*100</f>
        <v>0</v>
      </c>
      <c r="G61" s="1729"/>
      <c r="H61" s="124">
        <f>H62+H63+H64+H65</f>
        <v>0</v>
      </c>
      <c r="I61" s="124">
        <f>H61/D61*100</f>
        <v>0</v>
      </c>
      <c r="J61" s="1552"/>
    </row>
    <row r="62" spans="1:10" s="77" customFormat="1" ht="58.5" hidden="1" customHeight="1" x14ac:dyDescent="0.25">
      <c r="A62" s="1727"/>
      <c r="B62" s="1565"/>
      <c r="C62" s="960" t="s">
        <v>18</v>
      </c>
      <c r="D62" s="958">
        <f t="shared" ref="D62:E65" si="8">D52</f>
        <v>0</v>
      </c>
      <c r="E62" s="124">
        <f t="shared" si="8"/>
        <v>0</v>
      </c>
      <c r="F62" s="124">
        <v>0</v>
      </c>
      <c r="G62" s="1730"/>
      <c r="H62" s="124">
        <f>H52</f>
        <v>0</v>
      </c>
      <c r="I62" s="124">
        <v>0</v>
      </c>
      <c r="J62" s="1553"/>
    </row>
    <row r="63" spans="1:10" s="77" customFormat="1" ht="82.5" customHeight="1" x14ac:dyDescent="0.25">
      <c r="A63" s="1727"/>
      <c r="B63" s="1565"/>
      <c r="C63" s="960" t="s">
        <v>16</v>
      </c>
      <c r="D63" s="958">
        <f t="shared" si="8"/>
        <v>291</v>
      </c>
      <c r="E63" s="124">
        <f t="shared" si="8"/>
        <v>0</v>
      </c>
      <c r="F63" s="124">
        <f>E63/D63*100</f>
        <v>0</v>
      </c>
      <c r="G63" s="1730"/>
      <c r="H63" s="124">
        <f>H53</f>
        <v>0</v>
      </c>
      <c r="I63" s="124">
        <f>H63/D63*100</f>
        <v>0</v>
      </c>
      <c r="J63" s="1553"/>
    </row>
    <row r="64" spans="1:10" s="77" customFormat="1" ht="89.25" customHeight="1" x14ac:dyDescent="0.25">
      <c r="A64" s="1727"/>
      <c r="B64" s="1565"/>
      <c r="C64" s="960" t="s">
        <v>19</v>
      </c>
      <c r="D64" s="958">
        <f t="shared" si="8"/>
        <v>3</v>
      </c>
      <c r="E64" s="124">
        <f t="shared" si="8"/>
        <v>0</v>
      </c>
      <c r="F64" s="124">
        <f>E64/D64*100</f>
        <v>0</v>
      </c>
      <c r="G64" s="1730"/>
      <c r="H64" s="124">
        <f>H54</f>
        <v>0</v>
      </c>
      <c r="I64" s="124">
        <f>H64/D64*100</f>
        <v>0</v>
      </c>
      <c r="J64" s="1553"/>
    </row>
    <row r="65" spans="1:10" s="77" customFormat="1" ht="57.75" hidden="1" customHeight="1" x14ac:dyDescent="0.25">
      <c r="A65" s="1728"/>
      <c r="B65" s="1566"/>
      <c r="C65" s="960" t="s">
        <v>20</v>
      </c>
      <c r="D65" s="958">
        <f t="shared" si="8"/>
        <v>0</v>
      </c>
      <c r="E65" s="124">
        <f t="shared" si="8"/>
        <v>0</v>
      </c>
      <c r="F65" s="124">
        <v>0</v>
      </c>
      <c r="G65" s="1731"/>
      <c r="H65" s="124">
        <f>H55</f>
        <v>0</v>
      </c>
      <c r="I65" s="124">
        <v>0</v>
      </c>
      <c r="J65" s="1554"/>
    </row>
    <row r="66" spans="1:10" s="77" customFormat="1" ht="24.75" customHeight="1" x14ac:dyDescent="0.25">
      <c r="A66" s="1754" t="s">
        <v>911</v>
      </c>
      <c r="B66" s="1755"/>
      <c r="C66" s="1755"/>
      <c r="D66" s="1755"/>
      <c r="E66" s="1755"/>
      <c r="F66" s="1755"/>
      <c r="G66" s="1755"/>
      <c r="H66" s="1755"/>
      <c r="I66" s="1755"/>
      <c r="J66" s="1756"/>
    </row>
    <row r="67" spans="1:10" s="77" customFormat="1" ht="21.75" customHeight="1" x14ac:dyDescent="0.25">
      <c r="A67" s="1748" t="s">
        <v>9</v>
      </c>
      <c r="B67" s="1725" t="s">
        <v>915</v>
      </c>
      <c r="C67" s="960" t="s">
        <v>15</v>
      </c>
      <c r="D67" s="958">
        <f>D68+D69+D70+D71</f>
        <v>0</v>
      </c>
      <c r="E67" s="958">
        <f>E68+E69+E70+E71</f>
        <v>0</v>
      </c>
      <c r="F67" s="958">
        <v>0</v>
      </c>
      <c r="G67" s="1725"/>
      <c r="H67" s="958">
        <f>H68+H69+H70+H71</f>
        <v>0</v>
      </c>
      <c r="I67" s="958">
        <v>0</v>
      </c>
      <c r="J67" s="1725"/>
    </row>
    <row r="68" spans="1:10" s="77" customFormat="1" ht="52.5" customHeight="1" x14ac:dyDescent="0.25">
      <c r="A68" s="1748"/>
      <c r="B68" s="1725"/>
      <c r="C68" s="960" t="s">
        <v>18</v>
      </c>
      <c r="D68" s="958">
        <f t="shared" ref="D68:E71" si="9">D73</f>
        <v>0</v>
      </c>
      <c r="E68" s="958">
        <f t="shared" si="9"/>
        <v>0</v>
      </c>
      <c r="F68" s="958">
        <v>0</v>
      </c>
      <c r="G68" s="1725"/>
      <c r="H68" s="958">
        <f>H73</f>
        <v>0</v>
      </c>
      <c r="I68" s="958">
        <v>0</v>
      </c>
      <c r="J68" s="1725"/>
    </row>
    <row r="69" spans="1:10" s="77" customFormat="1" ht="75" customHeight="1" x14ac:dyDescent="0.25">
      <c r="A69" s="1748"/>
      <c r="B69" s="1725"/>
      <c r="C69" s="960" t="s">
        <v>16</v>
      </c>
      <c r="D69" s="958">
        <f t="shared" si="9"/>
        <v>0</v>
      </c>
      <c r="E69" s="958">
        <f t="shared" si="9"/>
        <v>0</v>
      </c>
      <c r="F69" s="958">
        <v>0</v>
      </c>
      <c r="G69" s="1725"/>
      <c r="H69" s="958">
        <f>H74</f>
        <v>0</v>
      </c>
      <c r="I69" s="958">
        <v>0</v>
      </c>
      <c r="J69" s="1725"/>
    </row>
    <row r="70" spans="1:10" s="77" customFormat="1" ht="91.5" customHeight="1" x14ac:dyDescent="0.25">
      <c r="A70" s="1748"/>
      <c r="B70" s="1725"/>
      <c r="C70" s="960" t="s">
        <v>19</v>
      </c>
      <c r="D70" s="958">
        <f t="shared" si="9"/>
        <v>0</v>
      </c>
      <c r="E70" s="958">
        <f t="shared" si="9"/>
        <v>0</v>
      </c>
      <c r="F70" s="958">
        <v>0</v>
      </c>
      <c r="G70" s="1725"/>
      <c r="H70" s="958">
        <f>H75</f>
        <v>0</v>
      </c>
      <c r="I70" s="958">
        <v>0</v>
      </c>
      <c r="J70" s="1725"/>
    </row>
    <row r="71" spans="1:10" s="77" customFormat="1" ht="55.5" customHeight="1" x14ac:dyDescent="0.25">
      <c r="A71" s="1748"/>
      <c r="B71" s="1725"/>
      <c r="C71" s="960" t="s">
        <v>20</v>
      </c>
      <c r="D71" s="958">
        <f t="shared" si="9"/>
        <v>0</v>
      </c>
      <c r="E71" s="958">
        <f t="shared" si="9"/>
        <v>0</v>
      </c>
      <c r="F71" s="958">
        <v>0</v>
      </c>
      <c r="G71" s="1725"/>
      <c r="H71" s="958">
        <f>H76</f>
        <v>0</v>
      </c>
      <c r="I71" s="958">
        <v>0</v>
      </c>
      <c r="J71" s="1725"/>
    </row>
    <row r="72" spans="1:10" s="77" customFormat="1" ht="18" customHeight="1" x14ac:dyDescent="0.25">
      <c r="A72" s="1733" t="s">
        <v>21</v>
      </c>
      <c r="B72" s="1732" t="s">
        <v>1200</v>
      </c>
      <c r="C72" s="954" t="s">
        <v>15</v>
      </c>
      <c r="D72" s="967">
        <f>D73+D74+D75+D76</f>
        <v>0</v>
      </c>
      <c r="E72" s="967">
        <f>E73+E74+E75+E76</f>
        <v>0</v>
      </c>
      <c r="F72" s="967">
        <v>0</v>
      </c>
      <c r="G72" s="1732"/>
      <c r="H72" s="967">
        <f>H73+H74+H75+H76</f>
        <v>0</v>
      </c>
      <c r="I72" s="967">
        <v>0</v>
      </c>
      <c r="J72" s="1732" t="s">
        <v>2004</v>
      </c>
    </row>
    <row r="73" spans="1:10" s="77" customFormat="1" ht="53.25" customHeight="1" x14ac:dyDescent="0.25">
      <c r="A73" s="1733"/>
      <c r="B73" s="1732"/>
      <c r="C73" s="954" t="s">
        <v>18</v>
      </c>
      <c r="D73" s="967">
        <v>0</v>
      </c>
      <c r="E73" s="967">
        <v>0</v>
      </c>
      <c r="F73" s="967">
        <v>0</v>
      </c>
      <c r="G73" s="1732"/>
      <c r="H73" s="967">
        <v>0</v>
      </c>
      <c r="I73" s="967">
        <v>0</v>
      </c>
      <c r="J73" s="1732"/>
    </row>
    <row r="74" spans="1:10" s="77" customFormat="1" ht="96" customHeight="1" x14ac:dyDescent="0.25">
      <c r="A74" s="1733"/>
      <c r="B74" s="1732"/>
      <c r="C74" s="954" t="s">
        <v>16</v>
      </c>
      <c r="D74" s="967">
        <v>0</v>
      </c>
      <c r="E74" s="967">
        <v>0</v>
      </c>
      <c r="F74" s="967">
        <v>0</v>
      </c>
      <c r="G74" s="1732"/>
      <c r="H74" s="967">
        <v>0</v>
      </c>
      <c r="I74" s="967">
        <v>0</v>
      </c>
      <c r="J74" s="1732"/>
    </row>
    <row r="75" spans="1:10" s="77" customFormat="1" ht="90.75" customHeight="1" x14ac:dyDescent="0.25">
      <c r="A75" s="1733"/>
      <c r="B75" s="1732"/>
      <c r="C75" s="954" t="s">
        <v>19</v>
      </c>
      <c r="D75" s="967">
        <v>0</v>
      </c>
      <c r="E75" s="967">
        <v>0</v>
      </c>
      <c r="F75" s="967">
        <v>0</v>
      </c>
      <c r="G75" s="1732"/>
      <c r="H75" s="967">
        <v>0</v>
      </c>
      <c r="I75" s="967">
        <v>0</v>
      </c>
      <c r="J75" s="1732"/>
    </row>
    <row r="76" spans="1:10" s="77" customFormat="1" ht="37.5" customHeight="1" x14ac:dyDescent="0.25">
      <c r="A76" s="1733"/>
      <c r="B76" s="1732"/>
      <c r="C76" s="954" t="s">
        <v>20</v>
      </c>
      <c r="D76" s="967">
        <v>0</v>
      </c>
      <c r="E76" s="967">
        <v>0</v>
      </c>
      <c r="F76" s="967">
        <v>0</v>
      </c>
      <c r="G76" s="1732"/>
      <c r="H76" s="967">
        <v>0</v>
      </c>
      <c r="I76" s="967">
        <v>0</v>
      </c>
      <c r="J76" s="1732"/>
    </row>
    <row r="77" spans="1:10" s="77" customFormat="1" ht="30.75" customHeight="1" x14ac:dyDescent="0.25">
      <c r="A77" s="1741"/>
      <c r="B77" s="1564" t="s">
        <v>912</v>
      </c>
      <c r="C77" s="960" t="s">
        <v>15</v>
      </c>
      <c r="D77" s="958">
        <f>D78+D79+D80+D81</f>
        <v>0</v>
      </c>
      <c r="E77" s="958">
        <f>E78+E79+E80+E81</f>
        <v>0</v>
      </c>
      <c r="F77" s="958">
        <v>0</v>
      </c>
      <c r="G77" s="1744"/>
      <c r="H77" s="958">
        <f>H78+H79+H80+H81</f>
        <v>0</v>
      </c>
      <c r="I77" s="958">
        <v>0</v>
      </c>
      <c r="J77" s="1744"/>
    </row>
    <row r="78" spans="1:10" s="77" customFormat="1" ht="76.5" customHeight="1" x14ac:dyDescent="0.25">
      <c r="A78" s="1742"/>
      <c r="B78" s="1565"/>
      <c r="C78" s="960" t="s">
        <v>18</v>
      </c>
      <c r="D78" s="958">
        <f t="shared" ref="D78:E81" si="10">D68</f>
        <v>0</v>
      </c>
      <c r="E78" s="958">
        <f t="shared" si="10"/>
        <v>0</v>
      </c>
      <c r="F78" s="958">
        <v>0</v>
      </c>
      <c r="G78" s="1745"/>
      <c r="H78" s="958">
        <f>H68</f>
        <v>0</v>
      </c>
      <c r="I78" s="958">
        <v>0</v>
      </c>
      <c r="J78" s="1745"/>
    </row>
    <row r="79" spans="1:10" s="77" customFormat="1" ht="91.5" customHeight="1" x14ac:dyDescent="0.25">
      <c r="A79" s="1742"/>
      <c r="B79" s="1565"/>
      <c r="C79" s="960" t="s">
        <v>16</v>
      </c>
      <c r="D79" s="958">
        <f t="shared" si="10"/>
        <v>0</v>
      </c>
      <c r="E79" s="958">
        <f t="shared" si="10"/>
        <v>0</v>
      </c>
      <c r="F79" s="958">
        <v>0</v>
      </c>
      <c r="G79" s="1745"/>
      <c r="H79" s="958">
        <f>H69</f>
        <v>0</v>
      </c>
      <c r="I79" s="958">
        <v>0</v>
      </c>
      <c r="J79" s="1745"/>
    </row>
    <row r="80" spans="1:10" s="77" customFormat="1" ht="105" customHeight="1" x14ac:dyDescent="0.25">
      <c r="A80" s="1742"/>
      <c r="B80" s="1565"/>
      <c r="C80" s="960" t="s">
        <v>19</v>
      </c>
      <c r="D80" s="958">
        <f t="shared" si="10"/>
        <v>0</v>
      </c>
      <c r="E80" s="958">
        <f t="shared" si="10"/>
        <v>0</v>
      </c>
      <c r="F80" s="958">
        <v>0</v>
      </c>
      <c r="G80" s="1745"/>
      <c r="H80" s="958">
        <f>H70</f>
        <v>0</v>
      </c>
      <c r="I80" s="958">
        <v>0</v>
      </c>
      <c r="J80" s="1745"/>
    </row>
    <row r="81" spans="1:10" s="77" customFormat="1" ht="67.5" customHeight="1" x14ac:dyDescent="0.25">
      <c r="A81" s="1743"/>
      <c r="B81" s="1566"/>
      <c r="C81" s="960" t="s">
        <v>20</v>
      </c>
      <c r="D81" s="958">
        <f t="shared" si="10"/>
        <v>0</v>
      </c>
      <c r="E81" s="958">
        <f t="shared" si="10"/>
        <v>0</v>
      </c>
      <c r="F81" s="958">
        <v>0</v>
      </c>
      <c r="G81" s="1746"/>
      <c r="H81" s="958">
        <f>H71</f>
        <v>0</v>
      </c>
      <c r="I81" s="958">
        <v>0</v>
      </c>
      <c r="J81" s="1746"/>
    </row>
    <row r="82" spans="1:10" s="77" customFormat="1" ht="28.5" customHeight="1" x14ac:dyDescent="0.25">
      <c r="A82" s="1747" t="s">
        <v>913</v>
      </c>
      <c r="B82" s="1747"/>
      <c r="C82" s="1747"/>
      <c r="D82" s="1747"/>
      <c r="E82" s="1747"/>
      <c r="F82" s="1747"/>
      <c r="G82" s="1747"/>
      <c r="H82" s="1747"/>
      <c r="I82" s="1747"/>
      <c r="J82" s="1747"/>
    </row>
    <row r="83" spans="1:10" s="77" customFormat="1" ht="18" customHeight="1" x14ac:dyDescent="0.25">
      <c r="A83" s="1748" t="s">
        <v>9</v>
      </c>
      <c r="B83" s="1725" t="s">
        <v>1279</v>
      </c>
      <c r="C83" s="471" t="s">
        <v>15</v>
      </c>
      <c r="D83" s="961">
        <f>D89</f>
        <v>2759</v>
      </c>
      <c r="E83" s="961">
        <f>E88+E92+E96</f>
        <v>2690.8</v>
      </c>
      <c r="F83" s="961">
        <f>E83/D83*100</f>
        <v>97.528089887640462</v>
      </c>
      <c r="G83" s="1749"/>
      <c r="H83" s="961">
        <f>E83</f>
        <v>2690.8</v>
      </c>
      <c r="I83" s="961">
        <f>H83/D83*100</f>
        <v>97.528089887640462</v>
      </c>
      <c r="J83" s="1749"/>
    </row>
    <row r="84" spans="1:10" s="77" customFormat="1" ht="210" customHeight="1" x14ac:dyDescent="0.25">
      <c r="A84" s="1748"/>
      <c r="B84" s="1725"/>
      <c r="C84" s="471" t="s">
        <v>18</v>
      </c>
      <c r="D84" s="961">
        <f t="shared" ref="D84:E86" si="11">D89</f>
        <v>2759</v>
      </c>
      <c r="E84" s="961">
        <f>E89</f>
        <v>2690.8</v>
      </c>
      <c r="F84" s="961">
        <f>E84/D84*100</f>
        <v>97.528089887640462</v>
      </c>
      <c r="G84" s="1749"/>
      <c r="H84" s="961">
        <f>H89</f>
        <v>2690.8</v>
      </c>
      <c r="I84" s="961">
        <f>H84/D84*100</f>
        <v>97.528089887640462</v>
      </c>
      <c r="J84" s="1749"/>
    </row>
    <row r="85" spans="1:10" s="77" customFormat="1" ht="78.75" hidden="1" customHeight="1" x14ac:dyDescent="0.25">
      <c r="A85" s="467"/>
      <c r="B85" s="964"/>
      <c r="C85" s="962" t="s">
        <v>16</v>
      </c>
      <c r="D85" s="497">
        <f t="shared" si="11"/>
        <v>0</v>
      </c>
      <c r="E85" s="497">
        <f t="shared" si="11"/>
        <v>0</v>
      </c>
      <c r="F85" s="497">
        <v>0</v>
      </c>
      <c r="G85" s="1148"/>
      <c r="H85" s="497">
        <f>H90</f>
        <v>0</v>
      </c>
      <c r="I85" s="497">
        <v>0</v>
      </c>
      <c r="J85" s="1148"/>
    </row>
    <row r="86" spans="1:10" s="77" customFormat="1" ht="93.75" hidden="1" customHeight="1" x14ac:dyDescent="0.25">
      <c r="A86" s="467"/>
      <c r="B86" s="964"/>
      <c r="C86" s="960" t="s">
        <v>19</v>
      </c>
      <c r="D86" s="961">
        <f t="shared" si="11"/>
        <v>0</v>
      </c>
      <c r="E86" s="961">
        <f t="shared" si="11"/>
        <v>0</v>
      </c>
      <c r="F86" s="961">
        <v>0</v>
      </c>
      <c r="G86" s="1148"/>
      <c r="H86" s="961">
        <f>H91</f>
        <v>0</v>
      </c>
      <c r="I86" s="961">
        <v>0</v>
      </c>
      <c r="J86" s="1148"/>
    </row>
    <row r="87" spans="1:10" s="77" customFormat="1" ht="55.5" hidden="1" customHeight="1" x14ac:dyDescent="0.25">
      <c r="A87" s="359"/>
      <c r="B87" s="962"/>
      <c r="C87" s="960" t="s">
        <v>20</v>
      </c>
      <c r="D87" s="961" t="e">
        <f>#REF!</f>
        <v>#REF!</v>
      </c>
      <c r="E87" s="961" t="e">
        <f>#REF!</f>
        <v>#REF!</v>
      </c>
      <c r="F87" s="961">
        <v>0</v>
      </c>
      <c r="G87" s="1149"/>
      <c r="H87" s="961" t="e">
        <f>#REF!</f>
        <v>#REF!</v>
      </c>
      <c r="I87" s="961">
        <v>0</v>
      </c>
      <c r="J87" s="1149"/>
    </row>
    <row r="88" spans="1:10" s="77" customFormat="1" ht="18" customHeight="1" x14ac:dyDescent="0.25">
      <c r="A88" s="1733" t="s">
        <v>21</v>
      </c>
      <c r="B88" s="1732" t="s">
        <v>1376</v>
      </c>
      <c r="C88" s="472" t="s">
        <v>15</v>
      </c>
      <c r="D88" s="1011">
        <f>D89+D90+D91</f>
        <v>2759</v>
      </c>
      <c r="E88" s="1011">
        <f>E89+E90+E91</f>
        <v>2690.8</v>
      </c>
      <c r="F88" s="1011">
        <f>E88/D88*100</f>
        <v>97.528089887640462</v>
      </c>
      <c r="G88" s="1735" t="s">
        <v>1828</v>
      </c>
      <c r="H88" s="1011">
        <f>H89+H90+H91</f>
        <v>2690.8</v>
      </c>
      <c r="I88" s="1011">
        <f>H88/D88*100</f>
        <v>97.528089887640462</v>
      </c>
      <c r="J88" s="1735"/>
    </row>
    <row r="89" spans="1:10" s="77" customFormat="1" ht="338.25" customHeight="1" x14ac:dyDescent="0.25">
      <c r="A89" s="1733"/>
      <c r="B89" s="1732"/>
      <c r="C89" s="321" t="s">
        <v>18</v>
      </c>
      <c r="D89" s="1011">
        <v>2759</v>
      </c>
      <c r="E89" s="1011">
        <v>2690.8</v>
      </c>
      <c r="F89" s="1011">
        <f>E89/D89*100</f>
        <v>97.528089887640462</v>
      </c>
      <c r="G89" s="1736"/>
      <c r="H89" s="1011">
        <v>2690.8</v>
      </c>
      <c r="I89" s="1011">
        <f>H89/D89*100</f>
        <v>97.528089887640462</v>
      </c>
      <c r="J89" s="1736"/>
    </row>
    <row r="90" spans="1:10" s="77" customFormat="1" ht="75.75" hidden="1" customHeight="1" x14ac:dyDescent="0.25">
      <c r="A90" s="1733"/>
      <c r="B90" s="1732"/>
      <c r="C90" s="954" t="s">
        <v>16</v>
      </c>
      <c r="D90" s="1011">
        <v>0</v>
      </c>
      <c r="E90" s="1011">
        <v>0</v>
      </c>
      <c r="F90" s="1011">
        <v>0</v>
      </c>
      <c r="G90" s="1736"/>
      <c r="H90" s="1011">
        <v>0</v>
      </c>
      <c r="I90" s="1011">
        <v>0</v>
      </c>
      <c r="J90" s="1736"/>
    </row>
    <row r="91" spans="1:10" s="77" customFormat="1" ht="96" hidden="1" customHeight="1" x14ac:dyDescent="0.25">
      <c r="A91" s="1733"/>
      <c r="B91" s="1732"/>
      <c r="C91" s="954" t="s">
        <v>19</v>
      </c>
      <c r="D91" s="1011">
        <v>0</v>
      </c>
      <c r="E91" s="1011">
        <v>0</v>
      </c>
      <c r="F91" s="1011">
        <v>0</v>
      </c>
      <c r="G91" s="1736"/>
      <c r="H91" s="1011">
        <v>0</v>
      </c>
      <c r="I91" s="1011">
        <v>0</v>
      </c>
      <c r="J91" s="1736"/>
    </row>
    <row r="92" spans="1:10" s="77" customFormat="1" ht="95.25" customHeight="1" x14ac:dyDescent="0.25">
      <c r="A92" s="1750" t="s">
        <v>12</v>
      </c>
      <c r="B92" s="1729" t="s">
        <v>1918</v>
      </c>
      <c r="C92" s="1752"/>
      <c r="D92" s="1752">
        <v>0</v>
      </c>
      <c r="E92" s="1752">
        <v>0</v>
      </c>
      <c r="F92" s="1752">
        <v>0</v>
      </c>
      <c r="G92" s="1564"/>
      <c r="H92" s="1752">
        <v>0</v>
      </c>
      <c r="I92" s="1752">
        <v>0</v>
      </c>
      <c r="J92" s="1564"/>
    </row>
    <row r="93" spans="1:10" s="77" customFormat="1" ht="72" customHeight="1" x14ac:dyDescent="0.25">
      <c r="A93" s="1751"/>
      <c r="B93" s="1731"/>
      <c r="C93" s="1753"/>
      <c r="D93" s="1753"/>
      <c r="E93" s="1753"/>
      <c r="F93" s="1753"/>
      <c r="G93" s="1566"/>
      <c r="H93" s="1753"/>
      <c r="I93" s="1753"/>
      <c r="J93" s="1566"/>
    </row>
    <row r="94" spans="1:10" s="77" customFormat="1" ht="127.5" customHeight="1" x14ac:dyDescent="0.25">
      <c r="A94" s="956" t="s">
        <v>49</v>
      </c>
      <c r="B94" s="954" t="s">
        <v>1280</v>
      </c>
      <c r="C94" s="1737" t="s">
        <v>1201</v>
      </c>
      <c r="D94" s="1738"/>
      <c r="E94" s="1738"/>
      <c r="F94" s="1738"/>
      <c r="G94" s="1738"/>
      <c r="H94" s="1738"/>
      <c r="I94" s="1738"/>
      <c r="J94" s="1739"/>
    </row>
    <row r="95" spans="1:10" s="77" customFormat="1" ht="142.5" customHeight="1" x14ac:dyDescent="0.25">
      <c r="A95" s="956"/>
      <c r="B95" s="954" t="s">
        <v>1281</v>
      </c>
      <c r="C95" s="1740" t="s">
        <v>1201</v>
      </c>
      <c r="D95" s="1740"/>
      <c r="E95" s="1740"/>
      <c r="F95" s="1740"/>
      <c r="G95" s="1740"/>
      <c r="H95" s="1740"/>
      <c r="I95" s="1740"/>
      <c r="J95" s="1740"/>
    </row>
    <row r="96" spans="1:10" s="77" customFormat="1" ht="183.75" customHeight="1" x14ac:dyDescent="0.25">
      <c r="A96" s="959" t="s">
        <v>14</v>
      </c>
      <c r="B96" s="960" t="s">
        <v>1473</v>
      </c>
      <c r="C96" s="473" t="s">
        <v>15</v>
      </c>
      <c r="D96" s="980">
        <f>D97</f>
        <v>0</v>
      </c>
      <c r="E96" s="980">
        <f>E97</f>
        <v>0</v>
      </c>
      <c r="F96" s="980">
        <v>0</v>
      </c>
      <c r="G96" s="1150"/>
      <c r="H96" s="980">
        <f>H97</f>
        <v>0</v>
      </c>
      <c r="I96" s="980">
        <v>0</v>
      </c>
      <c r="J96" s="1150"/>
    </row>
    <row r="97" spans="1:10" s="77" customFormat="1" ht="75" x14ac:dyDescent="0.25">
      <c r="A97" s="469"/>
      <c r="B97" s="960" t="s">
        <v>1474</v>
      </c>
      <c r="C97" s="471" t="s">
        <v>18</v>
      </c>
      <c r="D97" s="980">
        <f t="shared" ref="D97:E97" si="12">D99</f>
        <v>0</v>
      </c>
      <c r="E97" s="980">
        <f t="shared" si="12"/>
        <v>0</v>
      </c>
      <c r="F97" s="980">
        <v>0</v>
      </c>
      <c r="G97" s="1150"/>
      <c r="H97" s="980">
        <f>H99</f>
        <v>0</v>
      </c>
      <c r="I97" s="980">
        <v>0</v>
      </c>
      <c r="J97" s="1150"/>
    </row>
    <row r="98" spans="1:10" s="77" customFormat="1" ht="24" customHeight="1" x14ac:dyDescent="0.3">
      <c r="A98" s="1733" t="s">
        <v>17</v>
      </c>
      <c r="B98" s="1732" t="s">
        <v>1282</v>
      </c>
      <c r="C98" s="474" t="s">
        <v>15</v>
      </c>
      <c r="D98" s="967">
        <f>D99</f>
        <v>0</v>
      </c>
      <c r="E98" s="967">
        <f>E99</f>
        <v>0</v>
      </c>
      <c r="F98" s="967">
        <v>0</v>
      </c>
      <c r="G98" s="1734" t="s">
        <v>1517</v>
      </c>
      <c r="H98" s="967">
        <f>H99</f>
        <v>0</v>
      </c>
      <c r="I98" s="967">
        <v>0</v>
      </c>
      <c r="J98" s="1734"/>
    </row>
    <row r="99" spans="1:10" s="77" customFormat="1" ht="193.5" customHeight="1" x14ac:dyDescent="0.25">
      <c r="A99" s="1733"/>
      <c r="B99" s="1732"/>
      <c r="C99" s="321" t="s">
        <v>18</v>
      </c>
      <c r="D99" s="967">
        <v>0</v>
      </c>
      <c r="E99" s="967">
        <v>0</v>
      </c>
      <c r="F99" s="967">
        <v>0</v>
      </c>
      <c r="G99" s="1734"/>
      <c r="H99" s="967">
        <v>0</v>
      </c>
      <c r="I99" s="967">
        <v>0</v>
      </c>
      <c r="J99" s="1734"/>
    </row>
    <row r="100" spans="1:10" s="77" customFormat="1" ht="19.5" customHeight="1" x14ac:dyDescent="0.25">
      <c r="A100" s="1726"/>
      <c r="B100" s="1564" t="s">
        <v>914</v>
      </c>
      <c r="C100" s="960" t="s">
        <v>15</v>
      </c>
      <c r="D100" s="958">
        <f>D101</f>
        <v>2759</v>
      </c>
      <c r="E100" s="958">
        <f>E101</f>
        <v>2690.8</v>
      </c>
      <c r="F100" s="958">
        <f>E100/D100*100</f>
        <v>97.528089887640462</v>
      </c>
      <c r="G100" s="1729"/>
      <c r="H100" s="958">
        <f>H101</f>
        <v>2690.8</v>
      </c>
      <c r="I100" s="958">
        <f>H100/D100*100</f>
        <v>97.528089887640462</v>
      </c>
      <c r="J100" s="1729"/>
    </row>
    <row r="101" spans="1:10" s="77" customFormat="1" ht="75.75" customHeight="1" x14ac:dyDescent="0.25">
      <c r="A101" s="1727"/>
      <c r="B101" s="1565"/>
      <c r="C101" s="960" t="s">
        <v>18</v>
      </c>
      <c r="D101" s="958">
        <f>D84+D92+D97</f>
        <v>2759</v>
      </c>
      <c r="E101" s="958">
        <f>E84+E92+E97</f>
        <v>2690.8</v>
      </c>
      <c r="F101" s="958">
        <f>E101/D101*100</f>
        <v>97.528089887640462</v>
      </c>
      <c r="G101" s="1730"/>
      <c r="H101" s="958">
        <f>H84+H92+H97</f>
        <v>2690.8</v>
      </c>
      <c r="I101" s="958">
        <f>H101/D101*100</f>
        <v>97.528089887640462</v>
      </c>
      <c r="J101" s="1730"/>
    </row>
    <row r="102" spans="1:10" s="77" customFormat="1" ht="76.5" hidden="1" customHeight="1" x14ac:dyDescent="0.25">
      <c r="A102" s="1727"/>
      <c r="B102" s="1565"/>
      <c r="C102" s="960" t="s">
        <v>16</v>
      </c>
      <c r="D102" s="958" t="e">
        <f>D85+D92+#REF!</f>
        <v>#REF!</v>
      </c>
      <c r="E102" s="958" t="e">
        <f>E85+E92+#REF!</f>
        <v>#REF!</v>
      </c>
      <c r="F102" s="958">
        <v>0</v>
      </c>
      <c r="G102" s="1730"/>
      <c r="H102" s="958" t="e">
        <f>H85+H92+#REF!</f>
        <v>#REF!</v>
      </c>
      <c r="I102" s="958">
        <v>0</v>
      </c>
      <c r="J102" s="1730"/>
    </row>
    <row r="103" spans="1:10" s="77" customFormat="1" ht="93.75" hidden="1" customHeight="1" x14ac:dyDescent="0.3">
      <c r="A103" s="1727"/>
      <c r="B103" s="1565"/>
      <c r="C103" s="475" t="s">
        <v>19</v>
      </c>
      <c r="D103" s="958" t="e">
        <f>D86+D92+#REF!</f>
        <v>#REF!</v>
      </c>
      <c r="E103" s="958" t="e">
        <f>E86+E92+#REF!</f>
        <v>#REF!</v>
      </c>
      <c r="F103" s="958">
        <v>0</v>
      </c>
      <c r="G103" s="1730"/>
      <c r="H103" s="958" t="e">
        <f>H86+H92+#REF!</f>
        <v>#REF!</v>
      </c>
      <c r="I103" s="958">
        <v>0</v>
      </c>
      <c r="J103" s="1730"/>
    </row>
    <row r="104" spans="1:10" s="77" customFormat="1" ht="56.25" hidden="1" customHeight="1" x14ac:dyDescent="0.25">
      <c r="A104" s="1728"/>
      <c r="B104" s="1566"/>
      <c r="C104" s="960" t="s">
        <v>20</v>
      </c>
      <c r="D104" s="958" t="e">
        <f>D87+D92+#REF!</f>
        <v>#REF!</v>
      </c>
      <c r="E104" s="958" t="e">
        <f>E87+E92+#REF!</f>
        <v>#REF!</v>
      </c>
      <c r="F104" s="958">
        <v>0</v>
      </c>
      <c r="G104" s="1731"/>
      <c r="H104" s="958" t="e">
        <f>H87+H92+#REF!</f>
        <v>#REF!</v>
      </c>
      <c r="I104" s="958">
        <v>0</v>
      </c>
      <c r="J104" s="1731"/>
    </row>
    <row r="105" spans="1:10" s="77" customFormat="1" ht="24" customHeight="1" x14ac:dyDescent="0.25">
      <c r="A105" s="1723"/>
      <c r="B105" s="1724" t="s">
        <v>23</v>
      </c>
      <c r="C105" s="960" t="s">
        <v>15</v>
      </c>
      <c r="D105" s="958">
        <f>D106+D107+D108+D109</f>
        <v>173884.79999999999</v>
      </c>
      <c r="E105" s="958">
        <f>E106+E107+E108+E109</f>
        <v>149830.53</v>
      </c>
      <c r="F105" s="958">
        <f>E105/D105*100</f>
        <v>86.166548197427261</v>
      </c>
      <c r="G105" s="1725"/>
      <c r="H105" s="958">
        <f>H106+H107+H108+H109</f>
        <v>149830.53</v>
      </c>
      <c r="I105" s="958">
        <f>H105/D105*100</f>
        <v>86.166548197427261</v>
      </c>
      <c r="J105" s="1725"/>
    </row>
    <row r="106" spans="1:10" s="77" customFormat="1" ht="85.5" customHeight="1" x14ac:dyDescent="0.25">
      <c r="A106" s="1723"/>
      <c r="B106" s="1724"/>
      <c r="C106" s="960" t="s">
        <v>18</v>
      </c>
      <c r="D106" s="958">
        <f>D32+D62+D78+D101</f>
        <v>4258</v>
      </c>
      <c r="E106" s="958">
        <f>E32+E62+E78+E101</f>
        <v>4189.7700000000004</v>
      </c>
      <c r="F106" s="958">
        <f>E106/D106*100</f>
        <v>98.397604509159237</v>
      </c>
      <c r="G106" s="1725"/>
      <c r="H106" s="958">
        <f>H32+H62+H78+H101</f>
        <v>4189.7700000000004</v>
      </c>
      <c r="I106" s="958">
        <f>H106/D106*100</f>
        <v>98.397604509159237</v>
      </c>
      <c r="J106" s="1725"/>
    </row>
    <row r="107" spans="1:10" s="77" customFormat="1" ht="85.5" customHeight="1" x14ac:dyDescent="0.25">
      <c r="A107" s="1723"/>
      <c r="B107" s="1724"/>
      <c r="C107" s="960" t="s">
        <v>16</v>
      </c>
      <c r="D107" s="958">
        <f>D63+D33+D19+D49</f>
        <v>144967.4</v>
      </c>
      <c r="E107" s="958">
        <f>E63+E33+E19+E49</f>
        <v>124199.37999999999</v>
      </c>
      <c r="F107" s="958">
        <f>E107/D107*100</f>
        <v>85.67400670771498</v>
      </c>
      <c r="G107" s="1725"/>
      <c r="H107" s="958">
        <f>H19+H33+H49+H63</f>
        <v>124199.37999999999</v>
      </c>
      <c r="I107" s="958">
        <f>H107/D107*100</f>
        <v>85.67400670771498</v>
      </c>
      <c r="J107" s="1725"/>
    </row>
    <row r="108" spans="1:10" s="77" customFormat="1" ht="104.25" customHeight="1" x14ac:dyDescent="0.25">
      <c r="A108" s="1723"/>
      <c r="B108" s="1724"/>
      <c r="C108" s="960" t="s">
        <v>19</v>
      </c>
      <c r="D108" s="958">
        <f>D64+D34</f>
        <v>6003</v>
      </c>
      <c r="E108" s="958">
        <f>E64+E34</f>
        <v>4273.38</v>
      </c>
      <c r="F108" s="958">
        <f>E108/D108*100</f>
        <v>71.187406296851577</v>
      </c>
      <c r="G108" s="1725"/>
      <c r="H108" s="958">
        <f>H64+H34</f>
        <v>4273.38</v>
      </c>
      <c r="I108" s="958">
        <f>H108/D108*100</f>
        <v>71.187406296851577</v>
      </c>
      <c r="J108" s="1725"/>
    </row>
    <row r="109" spans="1:10" s="77" customFormat="1" ht="57" customHeight="1" x14ac:dyDescent="0.25">
      <c r="A109" s="1723"/>
      <c r="B109" s="1724"/>
      <c r="C109" s="960" t="s">
        <v>20</v>
      </c>
      <c r="D109" s="958">
        <f>D35</f>
        <v>18656.400000000001</v>
      </c>
      <c r="E109" s="958">
        <f>E25</f>
        <v>17168</v>
      </c>
      <c r="F109" s="958">
        <f>E109/D109*100</f>
        <v>92.022040693810155</v>
      </c>
      <c r="G109" s="1725"/>
      <c r="H109" s="958">
        <f>H35</f>
        <v>17168</v>
      </c>
      <c r="I109" s="958">
        <f>H109/D109*100</f>
        <v>92.022040693810155</v>
      </c>
      <c r="J109" s="1725"/>
    </row>
  </sheetData>
  <mergeCells count="117">
    <mergeCell ref="J92:J93"/>
    <mergeCell ref="A1:J1"/>
    <mergeCell ref="A2:J2"/>
    <mergeCell ref="A3:J3"/>
    <mergeCell ref="B6:J6"/>
    <mergeCell ref="J8:J9"/>
    <mergeCell ref="A11:A12"/>
    <mergeCell ref="B11:B12"/>
    <mergeCell ref="C11:C12"/>
    <mergeCell ref="D11:D12"/>
    <mergeCell ref="E11:E12"/>
    <mergeCell ref="A14:A15"/>
    <mergeCell ref="B14:B15"/>
    <mergeCell ref="G14:G15"/>
    <mergeCell ref="J14:J15"/>
    <mergeCell ref="F11:F12"/>
    <mergeCell ref="G11:G12"/>
    <mergeCell ref="H11:H12"/>
    <mergeCell ref="I11:I12"/>
    <mergeCell ref="J11:J12"/>
    <mergeCell ref="C13:J13"/>
    <mergeCell ref="A31:A35"/>
    <mergeCell ref="B31:B35"/>
    <mergeCell ref="G31:G35"/>
    <mergeCell ref="J31:J35"/>
    <mergeCell ref="A18:A19"/>
    <mergeCell ref="B18:B19"/>
    <mergeCell ref="G18:G19"/>
    <mergeCell ref="J18:J19"/>
    <mergeCell ref="A20:J20"/>
    <mergeCell ref="A21:A25"/>
    <mergeCell ref="B21:B25"/>
    <mergeCell ref="G21:G25"/>
    <mergeCell ref="J21:J25"/>
    <mergeCell ref="B26:B30"/>
    <mergeCell ref="A26:A30"/>
    <mergeCell ref="G26:G30"/>
    <mergeCell ref="J26:J30"/>
    <mergeCell ref="A46:A47"/>
    <mergeCell ref="B46:B47"/>
    <mergeCell ref="G46:G47"/>
    <mergeCell ref="J46:J47"/>
    <mergeCell ref="A48:A49"/>
    <mergeCell ref="B48:B49"/>
    <mergeCell ref="G48:G49"/>
    <mergeCell ref="J48:J49"/>
    <mergeCell ref="A36:J36"/>
    <mergeCell ref="A37:A40"/>
    <mergeCell ref="B37:B40"/>
    <mergeCell ref="G37:G40"/>
    <mergeCell ref="J37:J40"/>
    <mergeCell ref="A43:A45"/>
    <mergeCell ref="B43:B45"/>
    <mergeCell ref="G43:G45"/>
    <mergeCell ref="J43:J45"/>
    <mergeCell ref="A50:J50"/>
    <mergeCell ref="A51:A54"/>
    <mergeCell ref="B51:B54"/>
    <mergeCell ref="G51:G54"/>
    <mergeCell ref="J51:J54"/>
    <mergeCell ref="A56:A59"/>
    <mergeCell ref="B56:B59"/>
    <mergeCell ref="G56:G59"/>
    <mergeCell ref="J56:J59"/>
    <mergeCell ref="A72:A74"/>
    <mergeCell ref="B72:B74"/>
    <mergeCell ref="G72:G74"/>
    <mergeCell ref="J72:J74"/>
    <mergeCell ref="A75:A76"/>
    <mergeCell ref="B75:B76"/>
    <mergeCell ref="G75:G76"/>
    <mergeCell ref="J75:J76"/>
    <mergeCell ref="A61:A65"/>
    <mergeCell ref="B61:B65"/>
    <mergeCell ref="G61:G65"/>
    <mergeCell ref="J61:J65"/>
    <mergeCell ref="A66:J66"/>
    <mergeCell ref="A67:A71"/>
    <mergeCell ref="B67:B71"/>
    <mergeCell ref="G67:G71"/>
    <mergeCell ref="J67:J71"/>
    <mergeCell ref="A88:A91"/>
    <mergeCell ref="B88:B91"/>
    <mergeCell ref="G88:G91"/>
    <mergeCell ref="J88:J91"/>
    <mergeCell ref="C94:J94"/>
    <mergeCell ref="C95:J95"/>
    <mergeCell ref="A77:A81"/>
    <mergeCell ref="B77:B81"/>
    <mergeCell ref="G77:G81"/>
    <mergeCell ref="J77:J81"/>
    <mergeCell ref="A82:J82"/>
    <mergeCell ref="A83:A84"/>
    <mergeCell ref="B83:B84"/>
    <mergeCell ref="G83:G84"/>
    <mergeCell ref="J83:J84"/>
    <mergeCell ref="A92:A93"/>
    <mergeCell ref="B92:B93"/>
    <mergeCell ref="C92:C93"/>
    <mergeCell ref="D92:D93"/>
    <mergeCell ref="E92:E93"/>
    <mergeCell ref="F92:F93"/>
    <mergeCell ref="G92:G93"/>
    <mergeCell ref="H92:H93"/>
    <mergeCell ref="I92:I93"/>
    <mergeCell ref="A105:A109"/>
    <mergeCell ref="B105:B109"/>
    <mergeCell ref="G105:G109"/>
    <mergeCell ref="J105:J109"/>
    <mergeCell ref="A100:A104"/>
    <mergeCell ref="B100:B104"/>
    <mergeCell ref="G100:G104"/>
    <mergeCell ref="J100:J104"/>
    <mergeCell ref="B98:B99"/>
    <mergeCell ref="A98:A99"/>
    <mergeCell ref="G98:G99"/>
    <mergeCell ref="J98:J99"/>
  </mergeCells>
  <pageMargins left="0.78740157480314965" right="0.39370078740157483" top="0.78740157480314965" bottom="0.78740157480314965" header="0.31496062992125984" footer="0.39370078740157483"/>
  <pageSetup paperSize="9" scale="62" firstPageNumber="100" fitToHeight="0" orientation="landscape" useFirstPageNumber="1" r:id="rId1"/>
  <headerFooter>
    <oddFooter>&amp;R&amp;"Times New Roman,обычный"&amp;14&amp;P</oddFooter>
  </headerFooter>
  <rowBreaks count="2" manualBreakCount="2">
    <brk id="81" max="16383" man="1"/>
    <brk id="9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K111"/>
  <sheetViews>
    <sheetView view="pageBreakPreview" zoomScale="60" zoomScaleNormal="70" zoomScalePageLayoutView="70" workbookViewId="0">
      <selection activeCell="G16" sqref="G16:G19"/>
    </sheetView>
  </sheetViews>
  <sheetFormatPr defaultColWidth="11.42578125" defaultRowHeight="18.75" x14ac:dyDescent="0.25"/>
  <cols>
    <col min="1" max="1" width="8.7109375" style="483" customWidth="1"/>
    <col min="2" max="2" width="45.7109375" style="1168" customWidth="1"/>
    <col min="3" max="3" width="15.7109375" style="484" customWidth="1"/>
    <col min="4" max="5" width="17.7109375" style="485" customWidth="1"/>
    <col min="6" max="6" width="12.7109375" style="485" customWidth="1"/>
    <col min="7" max="7" width="35.7109375" style="1168" customWidth="1"/>
    <col min="8" max="8" width="17.7109375" style="485" customWidth="1"/>
    <col min="9" max="9" width="12.7109375" style="485" customWidth="1"/>
    <col min="10" max="10" width="30.7109375" style="1168" customWidth="1"/>
    <col min="11" max="11" width="40.42578125" style="3" customWidth="1"/>
    <col min="12" max="256" width="11.42578125" style="3"/>
    <col min="257" max="257" width="8.7109375" style="3" customWidth="1"/>
    <col min="258" max="258" width="45.7109375" style="3" customWidth="1"/>
    <col min="259" max="259" width="15.7109375" style="3" customWidth="1"/>
    <col min="260" max="261" width="17.7109375" style="3" customWidth="1"/>
    <col min="262" max="262" width="15.28515625" style="3" customWidth="1"/>
    <col min="263" max="263" width="35.7109375" style="3" customWidth="1"/>
    <col min="264" max="264" width="17.7109375" style="3" customWidth="1"/>
    <col min="265" max="265" width="15.28515625" style="3" customWidth="1"/>
    <col min="266" max="266" width="30.7109375" style="3" customWidth="1"/>
    <col min="267" max="267" width="40.42578125" style="3" customWidth="1"/>
    <col min="268" max="512" width="11.42578125" style="3"/>
    <col min="513" max="513" width="8.7109375" style="3" customWidth="1"/>
    <col min="514" max="514" width="45.7109375" style="3" customWidth="1"/>
    <col min="515" max="515" width="15.7109375" style="3" customWidth="1"/>
    <col min="516" max="517" width="17.7109375" style="3" customWidth="1"/>
    <col min="518" max="518" width="15.28515625" style="3" customWidth="1"/>
    <col min="519" max="519" width="35.7109375" style="3" customWidth="1"/>
    <col min="520" max="520" width="17.7109375" style="3" customWidth="1"/>
    <col min="521" max="521" width="15.28515625" style="3" customWidth="1"/>
    <col min="522" max="522" width="30.7109375" style="3" customWidth="1"/>
    <col min="523" max="523" width="40.42578125" style="3" customWidth="1"/>
    <col min="524" max="768" width="11.42578125" style="3"/>
    <col min="769" max="769" width="8.7109375" style="3" customWidth="1"/>
    <col min="770" max="770" width="45.7109375" style="3" customWidth="1"/>
    <col min="771" max="771" width="15.7109375" style="3" customWidth="1"/>
    <col min="772" max="773" width="17.7109375" style="3" customWidth="1"/>
    <col min="774" max="774" width="15.28515625" style="3" customWidth="1"/>
    <col min="775" max="775" width="35.7109375" style="3" customWidth="1"/>
    <col min="776" max="776" width="17.7109375" style="3" customWidth="1"/>
    <col min="777" max="777" width="15.28515625" style="3" customWidth="1"/>
    <col min="778" max="778" width="30.7109375" style="3" customWidth="1"/>
    <col min="779" max="779" width="40.42578125" style="3" customWidth="1"/>
    <col min="780" max="1024" width="11.42578125" style="3"/>
    <col min="1025" max="1025" width="8.7109375" style="3" customWidth="1"/>
    <col min="1026" max="1026" width="45.7109375" style="3" customWidth="1"/>
    <col min="1027" max="1027" width="15.7109375" style="3" customWidth="1"/>
    <col min="1028" max="1029" width="17.7109375" style="3" customWidth="1"/>
    <col min="1030" max="1030" width="15.28515625" style="3" customWidth="1"/>
    <col min="1031" max="1031" width="35.7109375" style="3" customWidth="1"/>
    <col min="1032" max="1032" width="17.7109375" style="3" customWidth="1"/>
    <col min="1033" max="1033" width="15.28515625" style="3" customWidth="1"/>
    <col min="1034" max="1034" width="30.7109375" style="3" customWidth="1"/>
    <col min="1035" max="1035" width="40.42578125" style="3" customWidth="1"/>
    <col min="1036" max="1280" width="11.42578125" style="3"/>
    <col min="1281" max="1281" width="8.7109375" style="3" customWidth="1"/>
    <col min="1282" max="1282" width="45.7109375" style="3" customWidth="1"/>
    <col min="1283" max="1283" width="15.7109375" style="3" customWidth="1"/>
    <col min="1284" max="1285" width="17.7109375" style="3" customWidth="1"/>
    <col min="1286" max="1286" width="15.28515625" style="3" customWidth="1"/>
    <col min="1287" max="1287" width="35.7109375" style="3" customWidth="1"/>
    <col min="1288" max="1288" width="17.7109375" style="3" customWidth="1"/>
    <col min="1289" max="1289" width="15.28515625" style="3" customWidth="1"/>
    <col min="1290" max="1290" width="30.7109375" style="3" customWidth="1"/>
    <col min="1291" max="1291" width="40.42578125" style="3" customWidth="1"/>
    <col min="1292" max="1536" width="11.42578125" style="3"/>
    <col min="1537" max="1537" width="8.7109375" style="3" customWidth="1"/>
    <col min="1538" max="1538" width="45.7109375" style="3" customWidth="1"/>
    <col min="1539" max="1539" width="15.7109375" style="3" customWidth="1"/>
    <col min="1540" max="1541" width="17.7109375" style="3" customWidth="1"/>
    <col min="1542" max="1542" width="15.28515625" style="3" customWidth="1"/>
    <col min="1543" max="1543" width="35.7109375" style="3" customWidth="1"/>
    <col min="1544" max="1544" width="17.7109375" style="3" customWidth="1"/>
    <col min="1545" max="1545" width="15.28515625" style="3" customWidth="1"/>
    <col min="1546" max="1546" width="30.7109375" style="3" customWidth="1"/>
    <col min="1547" max="1547" width="40.42578125" style="3" customWidth="1"/>
    <col min="1548" max="1792" width="11.42578125" style="3"/>
    <col min="1793" max="1793" width="8.7109375" style="3" customWidth="1"/>
    <col min="1794" max="1794" width="45.7109375" style="3" customWidth="1"/>
    <col min="1795" max="1795" width="15.7109375" style="3" customWidth="1"/>
    <col min="1796" max="1797" width="17.7109375" style="3" customWidth="1"/>
    <col min="1798" max="1798" width="15.28515625" style="3" customWidth="1"/>
    <col min="1799" max="1799" width="35.7109375" style="3" customWidth="1"/>
    <col min="1800" max="1800" width="17.7109375" style="3" customWidth="1"/>
    <col min="1801" max="1801" width="15.28515625" style="3" customWidth="1"/>
    <col min="1802" max="1802" width="30.7109375" style="3" customWidth="1"/>
    <col min="1803" max="1803" width="40.42578125" style="3" customWidth="1"/>
    <col min="1804" max="2048" width="11.42578125" style="3"/>
    <col min="2049" max="2049" width="8.7109375" style="3" customWidth="1"/>
    <col min="2050" max="2050" width="45.7109375" style="3" customWidth="1"/>
    <col min="2051" max="2051" width="15.7109375" style="3" customWidth="1"/>
    <col min="2052" max="2053" width="17.7109375" style="3" customWidth="1"/>
    <col min="2054" max="2054" width="15.28515625" style="3" customWidth="1"/>
    <col min="2055" max="2055" width="35.7109375" style="3" customWidth="1"/>
    <col min="2056" max="2056" width="17.7109375" style="3" customWidth="1"/>
    <col min="2057" max="2057" width="15.28515625" style="3" customWidth="1"/>
    <col min="2058" max="2058" width="30.7109375" style="3" customWidth="1"/>
    <col min="2059" max="2059" width="40.42578125" style="3" customWidth="1"/>
    <col min="2060" max="2304" width="11.42578125" style="3"/>
    <col min="2305" max="2305" width="8.7109375" style="3" customWidth="1"/>
    <col min="2306" max="2306" width="45.7109375" style="3" customWidth="1"/>
    <col min="2307" max="2307" width="15.7109375" style="3" customWidth="1"/>
    <col min="2308" max="2309" width="17.7109375" style="3" customWidth="1"/>
    <col min="2310" max="2310" width="15.28515625" style="3" customWidth="1"/>
    <col min="2311" max="2311" width="35.7109375" style="3" customWidth="1"/>
    <col min="2312" max="2312" width="17.7109375" style="3" customWidth="1"/>
    <col min="2313" max="2313" width="15.28515625" style="3" customWidth="1"/>
    <col min="2314" max="2314" width="30.7109375" style="3" customWidth="1"/>
    <col min="2315" max="2315" width="40.42578125" style="3" customWidth="1"/>
    <col min="2316" max="2560" width="11.42578125" style="3"/>
    <col min="2561" max="2561" width="8.7109375" style="3" customWidth="1"/>
    <col min="2562" max="2562" width="45.7109375" style="3" customWidth="1"/>
    <col min="2563" max="2563" width="15.7109375" style="3" customWidth="1"/>
    <col min="2564" max="2565" width="17.7109375" style="3" customWidth="1"/>
    <col min="2566" max="2566" width="15.28515625" style="3" customWidth="1"/>
    <col min="2567" max="2567" width="35.7109375" style="3" customWidth="1"/>
    <col min="2568" max="2568" width="17.7109375" style="3" customWidth="1"/>
    <col min="2569" max="2569" width="15.28515625" style="3" customWidth="1"/>
    <col min="2570" max="2570" width="30.7109375" style="3" customWidth="1"/>
    <col min="2571" max="2571" width="40.42578125" style="3" customWidth="1"/>
    <col min="2572" max="2816" width="11.42578125" style="3"/>
    <col min="2817" max="2817" width="8.7109375" style="3" customWidth="1"/>
    <col min="2818" max="2818" width="45.7109375" style="3" customWidth="1"/>
    <col min="2819" max="2819" width="15.7109375" style="3" customWidth="1"/>
    <col min="2820" max="2821" width="17.7109375" style="3" customWidth="1"/>
    <col min="2822" max="2822" width="15.28515625" style="3" customWidth="1"/>
    <col min="2823" max="2823" width="35.7109375" style="3" customWidth="1"/>
    <col min="2824" max="2824" width="17.7109375" style="3" customWidth="1"/>
    <col min="2825" max="2825" width="15.28515625" style="3" customWidth="1"/>
    <col min="2826" max="2826" width="30.7109375" style="3" customWidth="1"/>
    <col min="2827" max="2827" width="40.42578125" style="3" customWidth="1"/>
    <col min="2828" max="3072" width="11.42578125" style="3"/>
    <col min="3073" max="3073" width="8.7109375" style="3" customWidth="1"/>
    <col min="3074" max="3074" width="45.7109375" style="3" customWidth="1"/>
    <col min="3075" max="3075" width="15.7109375" style="3" customWidth="1"/>
    <col min="3076" max="3077" width="17.7109375" style="3" customWidth="1"/>
    <col min="3078" max="3078" width="15.28515625" style="3" customWidth="1"/>
    <col min="3079" max="3079" width="35.7109375" style="3" customWidth="1"/>
    <col min="3080" max="3080" width="17.7109375" style="3" customWidth="1"/>
    <col min="3081" max="3081" width="15.28515625" style="3" customWidth="1"/>
    <col min="3082" max="3082" width="30.7109375" style="3" customWidth="1"/>
    <col min="3083" max="3083" width="40.42578125" style="3" customWidth="1"/>
    <col min="3084" max="3328" width="11.42578125" style="3"/>
    <col min="3329" max="3329" width="8.7109375" style="3" customWidth="1"/>
    <col min="3330" max="3330" width="45.7109375" style="3" customWidth="1"/>
    <col min="3331" max="3331" width="15.7109375" style="3" customWidth="1"/>
    <col min="3332" max="3333" width="17.7109375" style="3" customWidth="1"/>
    <col min="3334" max="3334" width="15.28515625" style="3" customWidth="1"/>
    <col min="3335" max="3335" width="35.7109375" style="3" customWidth="1"/>
    <col min="3336" max="3336" width="17.7109375" style="3" customWidth="1"/>
    <col min="3337" max="3337" width="15.28515625" style="3" customWidth="1"/>
    <col min="3338" max="3338" width="30.7109375" style="3" customWidth="1"/>
    <col min="3339" max="3339" width="40.42578125" style="3" customWidth="1"/>
    <col min="3340" max="3584" width="11.42578125" style="3"/>
    <col min="3585" max="3585" width="8.7109375" style="3" customWidth="1"/>
    <col min="3586" max="3586" width="45.7109375" style="3" customWidth="1"/>
    <col min="3587" max="3587" width="15.7109375" style="3" customWidth="1"/>
    <col min="3588" max="3589" width="17.7109375" style="3" customWidth="1"/>
    <col min="3590" max="3590" width="15.28515625" style="3" customWidth="1"/>
    <col min="3591" max="3591" width="35.7109375" style="3" customWidth="1"/>
    <col min="3592" max="3592" width="17.7109375" style="3" customWidth="1"/>
    <col min="3593" max="3593" width="15.28515625" style="3" customWidth="1"/>
    <col min="3594" max="3594" width="30.7109375" style="3" customWidth="1"/>
    <col min="3595" max="3595" width="40.42578125" style="3" customWidth="1"/>
    <col min="3596" max="3840" width="11.42578125" style="3"/>
    <col min="3841" max="3841" width="8.7109375" style="3" customWidth="1"/>
    <col min="3842" max="3842" width="45.7109375" style="3" customWidth="1"/>
    <col min="3843" max="3843" width="15.7109375" style="3" customWidth="1"/>
    <col min="3844" max="3845" width="17.7109375" style="3" customWidth="1"/>
    <col min="3846" max="3846" width="15.28515625" style="3" customWidth="1"/>
    <col min="3847" max="3847" width="35.7109375" style="3" customWidth="1"/>
    <col min="3848" max="3848" width="17.7109375" style="3" customWidth="1"/>
    <col min="3849" max="3849" width="15.28515625" style="3" customWidth="1"/>
    <col min="3850" max="3850" width="30.7109375" style="3" customWidth="1"/>
    <col min="3851" max="3851" width="40.42578125" style="3" customWidth="1"/>
    <col min="3852" max="4096" width="11.42578125" style="3"/>
    <col min="4097" max="4097" width="8.7109375" style="3" customWidth="1"/>
    <col min="4098" max="4098" width="45.7109375" style="3" customWidth="1"/>
    <col min="4099" max="4099" width="15.7109375" style="3" customWidth="1"/>
    <col min="4100" max="4101" width="17.7109375" style="3" customWidth="1"/>
    <col min="4102" max="4102" width="15.28515625" style="3" customWidth="1"/>
    <col min="4103" max="4103" width="35.7109375" style="3" customWidth="1"/>
    <col min="4104" max="4104" width="17.7109375" style="3" customWidth="1"/>
    <col min="4105" max="4105" width="15.28515625" style="3" customWidth="1"/>
    <col min="4106" max="4106" width="30.7109375" style="3" customWidth="1"/>
    <col min="4107" max="4107" width="40.42578125" style="3" customWidth="1"/>
    <col min="4108" max="4352" width="11.42578125" style="3"/>
    <col min="4353" max="4353" width="8.7109375" style="3" customWidth="1"/>
    <col min="4354" max="4354" width="45.7109375" style="3" customWidth="1"/>
    <col min="4355" max="4355" width="15.7109375" style="3" customWidth="1"/>
    <col min="4356" max="4357" width="17.7109375" style="3" customWidth="1"/>
    <col min="4358" max="4358" width="15.28515625" style="3" customWidth="1"/>
    <col min="4359" max="4359" width="35.7109375" style="3" customWidth="1"/>
    <col min="4360" max="4360" width="17.7109375" style="3" customWidth="1"/>
    <col min="4361" max="4361" width="15.28515625" style="3" customWidth="1"/>
    <col min="4362" max="4362" width="30.7109375" style="3" customWidth="1"/>
    <col min="4363" max="4363" width="40.42578125" style="3" customWidth="1"/>
    <col min="4364" max="4608" width="11.42578125" style="3"/>
    <col min="4609" max="4609" width="8.7109375" style="3" customWidth="1"/>
    <col min="4610" max="4610" width="45.7109375" style="3" customWidth="1"/>
    <col min="4611" max="4611" width="15.7109375" style="3" customWidth="1"/>
    <col min="4612" max="4613" width="17.7109375" style="3" customWidth="1"/>
    <col min="4614" max="4614" width="15.28515625" style="3" customWidth="1"/>
    <col min="4615" max="4615" width="35.7109375" style="3" customWidth="1"/>
    <col min="4616" max="4616" width="17.7109375" style="3" customWidth="1"/>
    <col min="4617" max="4617" width="15.28515625" style="3" customWidth="1"/>
    <col min="4618" max="4618" width="30.7109375" style="3" customWidth="1"/>
    <col min="4619" max="4619" width="40.42578125" style="3" customWidth="1"/>
    <col min="4620" max="4864" width="11.42578125" style="3"/>
    <col min="4865" max="4865" width="8.7109375" style="3" customWidth="1"/>
    <col min="4866" max="4866" width="45.7109375" style="3" customWidth="1"/>
    <col min="4867" max="4867" width="15.7109375" style="3" customWidth="1"/>
    <col min="4868" max="4869" width="17.7109375" style="3" customWidth="1"/>
    <col min="4870" max="4870" width="15.28515625" style="3" customWidth="1"/>
    <col min="4871" max="4871" width="35.7109375" style="3" customWidth="1"/>
    <col min="4872" max="4872" width="17.7109375" style="3" customWidth="1"/>
    <col min="4873" max="4873" width="15.28515625" style="3" customWidth="1"/>
    <col min="4874" max="4874" width="30.7109375" style="3" customWidth="1"/>
    <col min="4875" max="4875" width="40.42578125" style="3" customWidth="1"/>
    <col min="4876" max="5120" width="11.42578125" style="3"/>
    <col min="5121" max="5121" width="8.7109375" style="3" customWidth="1"/>
    <col min="5122" max="5122" width="45.7109375" style="3" customWidth="1"/>
    <col min="5123" max="5123" width="15.7109375" style="3" customWidth="1"/>
    <col min="5124" max="5125" width="17.7109375" style="3" customWidth="1"/>
    <col min="5126" max="5126" width="15.28515625" style="3" customWidth="1"/>
    <col min="5127" max="5127" width="35.7109375" style="3" customWidth="1"/>
    <col min="5128" max="5128" width="17.7109375" style="3" customWidth="1"/>
    <col min="5129" max="5129" width="15.28515625" style="3" customWidth="1"/>
    <col min="5130" max="5130" width="30.7109375" style="3" customWidth="1"/>
    <col min="5131" max="5131" width="40.42578125" style="3" customWidth="1"/>
    <col min="5132" max="5376" width="11.42578125" style="3"/>
    <col min="5377" max="5377" width="8.7109375" style="3" customWidth="1"/>
    <col min="5378" max="5378" width="45.7109375" style="3" customWidth="1"/>
    <col min="5379" max="5379" width="15.7109375" style="3" customWidth="1"/>
    <col min="5380" max="5381" width="17.7109375" style="3" customWidth="1"/>
    <col min="5382" max="5382" width="15.28515625" style="3" customWidth="1"/>
    <col min="5383" max="5383" width="35.7109375" style="3" customWidth="1"/>
    <col min="5384" max="5384" width="17.7109375" style="3" customWidth="1"/>
    <col min="5385" max="5385" width="15.28515625" style="3" customWidth="1"/>
    <col min="5386" max="5386" width="30.7109375" style="3" customWidth="1"/>
    <col min="5387" max="5387" width="40.42578125" style="3" customWidth="1"/>
    <col min="5388" max="5632" width="11.42578125" style="3"/>
    <col min="5633" max="5633" width="8.7109375" style="3" customWidth="1"/>
    <col min="5634" max="5634" width="45.7109375" style="3" customWidth="1"/>
    <col min="5635" max="5635" width="15.7109375" style="3" customWidth="1"/>
    <col min="5636" max="5637" width="17.7109375" style="3" customWidth="1"/>
    <col min="5638" max="5638" width="15.28515625" style="3" customWidth="1"/>
    <col min="5639" max="5639" width="35.7109375" style="3" customWidth="1"/>
    <col min="5640" max="5640" width="17.7109375" style="3" customWidth="1"/>
    <col min="5641" max="5641" width="15.28515625" style="3" customWidth="1"/>
    <col min="5642" max="5642" width="30.7109375" style="3" customWidth="1"/>
    <col min="5643" max="5643" width="40.42578125" style="3" customWidth="1"/>
    <col min="5644" max="5888" width="11.42578125" style="3"/>
    <col min="5889" max="5889" width="8.7109375" style="3" customWidth="1"/>
    <col min="5890" max="5890" width="45.7109375" style="3" customWidth="1"/>
    <col min="5891" max="5891" width="15.7109375" style="3" customWidth="1"/>
    <col min="5892" max="5893" width="17.7109375" style="3" customWidth="1"/>
    <col min="5894" max="5894" width="15.28515625" style="3" customWidth="1"/>
    <col min="5895" max="5895" width="35.7109375" style="3" customWidth="1"/>
    <col min="5896" max="5896" width="17.7109375" style="3" customWidth="1"/>
    <col min="5897" max="5897" width="15.28515625" style="3" customWidth="1"/>
    <col min="5898" max="5898" width="30.7109375" style="3" customWidth="1"/>
    <col min="5899" max="5899" width="40.42578125" style="3" customWidth="1"/>
    <col min="5900" max="6144" width="11.42578125" style="3"/>
    <col min="6145" max="6145" width="8.7109375" style="3" customWidth="1"/>
    <col min="6146" max="6146" width="45.7109375" style="3" customWidth="1"/>
    <col min="6147" max="6147" width="15.7109375" style="3" customWidth="1"/>
    <col min="6148" max="6149" width="17.7109375" style="3" customWidth="1"/>
    <col min="6150" max="6150" width="15.28515625" style="3" customWidth="1"/>
    <col min="6151" max="6151" width="35.7109375" style="3" customWidth="1"/>
    <col min="6152" max="6152" width="17.7109375" style="3" customWidth="1"/>
    <col min="6153" max="6153" width="15.28515625" style="3" customWidth="1"/>
    <col min="6154" max="6154" width="30.7109375" style="3" customWidth="1"/>
    <col min="6155" max="6155" width="40.42578125" style="3" customWidth="1"/>
    <col min="6156" max="6400" width="11.42578125" style="3"/>
    <col min="6401" max="6401" width="8.7109375" style="3" customWidth="1"/>
    <col min="6402" max="6402" width="45.7109375" style="3" customWidth="1"/>
    <col min="6403" max="6403" width="15.7109375" style="3" customWidth="1"/>
    <col min="6404" max="6405" width="17.7109375" style="3" customWidth="1"/>
    <col min="6406" max="6406" width="15.28515625" style="3" customWidth="1"/>
    <col min="6407" max="6407" width="35.7109375" style="3" customWidth="1"/>
    <col min="6408" max="6408" width="17.7109375" style="3" customWidth="1"/>
    <col min="6409" max="6409" width="15.28515625" style="3" customWidth="1"/>
    <col min="6410" max="6410" width="30.7109375" style="3" customWidth="1"/>
    <col min="6411" max="6411" width="40.42578125" style="3" customWidth="1"/>
    <col min="6412" max="6656" width="11.42578125" style="3"/>
    <col min="6657" max="6657" width="8.7109375" style="3" customWidth="1"/>
    <col min="6658" max="6658" width="45.7109375" style="3" customWidth="1"/>
    <col min="6659" max="6659" width="15.7109375" style="3" customWidth="1"/>
    <col min="6660" max="6661" width="17.7109375" style="3" customWidth="1"/>
    <col min="6662" max="6662" width="15.28515625" style="3" customWidth="1"/>
    <col min="6663" max="6663" width="35.7109375" style="3" customWidth="1"/>
    <col min="6664" max="6664" width="17.7109375" style="3" customWidth="1"/>
    <col min="6665" max="6665" width="15.28515625" style="3" customWidth="1"/>
    <col min="6666" max="6666" width="30.7109375" style="3" customWidth="1"/>
    <col min="6667" max="6667" width="40.42578125" style="3" customWidth="1"/>
    <col min="6668" max="6912" width="11.42578125" style="3"/>
    <col min="6913" max="6913" width="8.7109375" style="3" customWidth="1"/>
    <col min="6914" max="6914" width="45.7109375" style="3" customWidth="1"/>
    <col min="6915" max="6915" width="15.7109375" style="3" customWidth="1"/>
    <col min="6916" max="6917" width="17.7109375" style="3" customWidth="1"/>
    <col min="6918" max="6918" width="15.28515625" style="3" customWidth="1"/>
    <col min="6919" max="6919" width="35.7109375" style="3" customWidth="1"/>
    <col min="6920" max="6920" width="17.7109375" style="3" customWidth="1"/>
    <col min="6921" max="6921" width="15.28515625" style="3" customWidth="1"/>
    <col min="6922" max="6922" width="30.7109375" style="3" customWidth="1"/>
    <col min="6923" max="6923" width="40.42578125" style="3" customWidth="1"/>
    <col min="6924" max="7168" width="11.42578125" style="3"/>
    <col min="7169" max="7169" width="8.7109375" style="3" customWidth="1"/>
    <col min="7170" max="7170" width="45.7109375" style="3" customWidth="1"/>
    <col min="7171" max="7171" width="15.7109375" style="3" customWidth="1"/>
    <col min="7172" max="7173" width="17.7109375" style="3" customWidth="1"/>
    <col min="7174" max="7174" width="15.28515625" style="3" customWidth="1"/>
    <col min="7175" max="7175" width="35.7109375" style="3" customWidth="1"/>
    <col min="7176" max="7176" width="17.7109375" style="3" customWidth="1"/>
    <col min="7177" max="7177" width="15.28515625" style="3" customWidth="1"/>
    <col min="7178" max="7178" width="30.7109375" style="3" customWidth="1"/>
    <col min="7179" max="7179" width="40.42578125" style="3" customWidth="1"/>
    <col min="7180" max="7424" width="11.42578125" style="3"/>
    <col min="7425" max="7425" width="8.7109375" style="3" customWidth="1"/>
    <col min="7426" max="7426" width="45.7109375" style="3" customWidth="1"/>
    <col min="7427" max="7427" width="15.7109375" style="3" customWidth="1"/>
    <col min="7428" max="7429" width="17.7109375" style="3" customWidth="1"/>
    <col min="7430" max="7430" width="15.28515625" style="3" customWidth="1"/>
    <col min="7431" max="7431" width="35.7109375" style="3" customWidth="1"/>
    <col min="7432" max="7432" width="17.7109375" style="3" customWidth="1"/>
    <col min="7433" max="7433" width="15.28515625" style="3" customWidth="1"/>
    <col min="7434" max="7434" width="30.7109375" style="3" customWidth="1"/>
    <col min="7435" max="7435" width="40.42578125" style="3" customWidth="1"/>
    <col min="7436" max="7680" width="11.42578125" style="3"/>
    <col min="7681" max="7681" width="8.7109375" style="3" customWidth="1"/>
    <col min="7682" max="7682" width="45.7109375" style="3" customWidth="1"/>
    <col min="7683" max="7683" width="15.7109375" style="3" customWidth="1"/>
    <col min="7684" max="7685" width="17.7109375" style="3" customWidth="1"/>
    <col min="7686" max="7686" width="15.28515625" style="3" customWidth="1"/>
    <col min="7687" max="7687" width="35.7109375" style="3" customWidth="1"/>
    <col min="7688" max="7688" width="17.7109375" style="3" customWidth="1"/>
    <col min="7689" max="7689" width="15.28515625" style="3" customWidth="1"/>
    <col min="7690" max="7690" width="30.7109375" style="3" customWidth="1"/>
    <col min="7691" max="7691" width="40.42578125" style="3" customWidth="1"/>
    <col min="7692" max="7936" width="11.42578125" style="3"/>
    <col min="7937" max="7937" width="8.7109375" style="3" customWidth="1"/>
    <col min="7938" max="7938" width="45.7109375" style="3" customWidth="1"/>
    <col min="7939" max="7939" width="15.7109375" style="3" customWidth="1"/>
    <col min="7940" max="7941" width="17.7109375" style="3" customWidth="1"/>
    <col min="7942" max="7942" width="15.28515625" style="3" customWidth="1"/>
    <col min="7943" max="7943" width="35.7109375" style="3" customWidth="1"/>
    <col min="7944" max="7944" width="17.7109375" style="3" customWidth="1"/>
    <col min="7945" max="7945" width="15.28515625" style="3" customWidth="1"/>
    <col min="7946" max="7946" width="30.7109375" style="3" customWidth="1"/>
    <col min="7947" max="7947" width="40.42578125" style="3" customWidth="1"/>
    <col min="7948" max="8192" width="11.42578125" style="3"/>
    <col min="8193" max="8193" width="8.7109375" style="3" customWidth="1"/>
    <col min="8194" max="8194" width="45.7109375" style="3" customWidth="1"/>
    <col min="8195" max="8195" width="15.7109375" style="3" customWidth="1"/>
    <col min="8196" max="8197" width="17.7109375" style="3" customWidth="1"/>
    <col min="8198" max="8198" width="15.28515625" style="3" customWidth="1"/>
    <col min="8199" max="8199" width="35.7109375" style="3" customWidth="1"/>
    <col min="8200" max="8200" width="17.7109375" style="3" customWidth="1"/>
    <col min="8201" max="8201" width="15.28515625" style="3" customWidth="1"/>
    <col min="8202" max="8202" width="30.7109375" style="3" customWidth="1"/>
    <col min="8203" max="8203" width="40.42578125" style="3" customWidth="1"/>
    <col min="8204" max="8448" width="11.42578125" style="3"/>
    <col min="8449" max="8449" width="8.7109375" style="3" customWidth="1"/>
    <col min="8450" max="8450" width="45.7109375" style="3" customWidth="1"/>
    <col min="8451" max="8451" width="15.7109375" style="3" customWidth="1"/>
    <col min="8452" max="8453" width="17.7109375" style="3" customWidth="1"/>
    <col min="8454" max="8454" width="15.28515625" style="3" customWidth="1"/>
    <col min="8455" max="8455" width="35.7109375" style="3" customWidth="1"/>
    <col min="8456" max="8456" width="17.7109375" style="3" customWidth="1"/>
    <col min="8457" max="8457" width="15.28515625" style="3" customWidth="1"/>
    <col min="8458" max="8458" width="30.7109375" style="3" customWidth="1"/>
    <col min="8459" max="8459" width="40.42578125" style="3" customWidth="1"/>
    <col min="8460" max="8704" width="11.42578125" style="3"/>
    <col min="8705" max="8705" width="8.7109375" style="3" customWidth="1"/>
    <col min="8706" max="8706" width="45.7109375" style="3" customWidth="1"/>
    <col min="8707" max="8707" width="15.7109375" style="3" customWidth="1"/>
    <col min="8708" max="8709" width="17.7109375" style="3" customWidth="1"/>
    <col min="8710" max="8710" width="15.28515625" style="3" customWidth="1"/>
    <col min="8711" max="8711" width="35.7109375" style="3" customWidth="1"/>
    <col min="8712" max="8712" width="17.7109375" style="3" customWidth="1"/>
    <col min="8713" max="8713" width="15.28515625" style="3" customWidth="1"/>
    <col min="8714" max="8714" width="30.7109375" style="3" customWidth="1"/>
    <col min="8715" max="8715" width="40.42578125" style="3" customWidth="1"/>
    <col min="8716" max="8960" width="11.42578125" style="3"/>
    <col min="8961" max="8961" width="8.7109375" style="3" customWidth="1"/>
    <col min="8962" max="8962" width="45.7109375" style="3" customWidth="1"/>
    <col min="8963" max="8963" width="15.7109375" style="3" customWidth="1"/>
    <col min="8964" max="8965" width="17.7109375" style="3" customWidth="1"/>
    <col min="8966" max="8966" width="15.28515625" style="3" customWidth="1"/>
    <col min="8967" max="8967" width="35.7109375" style="3" customWidth="1"/>
    <col min="8968" max="8968" width="17.7109375" style="3" customWidth="1"/>
    <col min="8969" max="8969" width="15.28515625" style="3" customWidth="1"/>
    <col min="8970" max="8970" width="30.7109375" style="3" customWidth="1"/>
    <col min="8971" max="8971" width="40.42578125" style="3" customWidth="1"/>
    <col min="8972" max="9216" width="11.42578125" style="3"/>
    <col min="9217" max="9217" width="8.7109375" style="3" customWidth="1"/>
    <col min="9218" max="9218" width="45.7109375" style="3" customWidth="1"/>
    <col min="9219" max="9219" width="15.7109375" style="3" customWidth="1"/>
    <col min="9220" max="9221" width="17.7109375" style="3" customWidth="1"/>
    <col min="9222" max="9222" width="15.28515625" style="3" customWidth="1"/>
    <col min="9223" max="9223" width="35.7109375" style="3" customWidth="1"/>
    <col min="9224" max="9224" width="17.7109375" style="3" customWidth="1"/>
    <col min="9225" max="9225" width="15.28515625" style="3" customWidth="1"/>
    <col min="9226" max="9226" width="30.7109375" style="3" customWidth="1"/>
    <col min="9227" max="9227" width="40.42578125" style="3" customWidth="1"/>
    <col min="9228" max="9472" width="11.42578125" style="3"/>
    <col min="9473" max="9473" width="8.7109375" style="3" customWidth="1"/>
    <col min="9474" max="9474" width="45.7109375" style="3" customWidth="1"/>
    <col min="9475" max="9475" width="15.7109375" style="3" customWidth="1"/>
    <col min="9476" max="9477" width="17.7109375" style="3" customWidth="1"/>
    <col min="9478" max="9478" width="15.28515625" style="3" customWidth="1"/>
    <col min="9479" max="9479" width="35.7109375" style="3" customWidth="1"/>
    <col min="9480" max="9480" width="17.7109375" style="3" customWidth="1"/>
    <col min="9481" max="9481" width="15.28515625" style="3" customWidth="1"/>
    <col min="9482" max="9482" width="30.7109375" style="3" customWidth="1"/>
    <col min="9483" max="9483" width="40.42578125" style="3" customWidth="1"/>
    <col min="9484" max="9728" width="11.42578125" style="3"/>
    <col min="9729" max="9729" width="8.7109375" style="3" customWidth="1"/>
    <col min="9730" max="9730" width="45.7109375" style="3" customWidth="1"/>
    <col min="9731" max="9731" width="15.7109375" style="3" customWidth="1"/>
    <col min="9732" max="9733" width="17.7109375" style="3" customWidth="1"/>
    <col min="9734" max="9734" width="15.28515625" style="3" customWidth="1"/>
    <col min="9735" max="9735" width="35.7109375" style="3" customWidth="1"/>
    <col min="9736" max="9736" width="17.7109375" style="3" customWidth="1"/>
    <col min="9737" max="9737" width="15.28515625" style="3" customWidth="1"/>
    <col min="9738" max="9738" width="30.7109375" style="3" customWidth="1"/>
    <col min="9739" max="9739" width="40.42578125" style="3" customWidth="1"/>
    <col min="9740" max="9984" width="11.42578125" style="3"/>
    <col min="9985" max="9985" width="8.7109375" style="3" customWidth="1"/>
    <col min="9986" max="9986" width="45.7109375" style="3" customWidth="1"/>
    <col min="9987" max="9987" width="15.7109375" style="3" customWidth="1"/>
    <col min="9988" max="9989" width="17.7109375" style="3" customWidth="1"/>
    <col min="9990" max="9990" width="15.28515625" style="3" customWidth="1"/>
    <col min="9991" max="9991" width="35.7109375" style="3" customWidth="1"/>
    <col min="9992" max="9992" width="17.7109375" style="3" customWidth="1"/>
    <col min="9993" max="9993" width="15.28515625" style="3" customWidth="1"/>
    <col min="9994" max="9994" width="30.7109375" style="3" customWidth="1"/>
    <col min="9995" max="9995" width="40.42578125" style="3" customWidth="1"/>
    <col min="9996" max="10240" width="11.42578125" style="3"/>
    <col min="10241" max="10241" width="8.7109375" style="3" customWidth="1"/>
    <col min="10242" max="10242" width="45.7109375" style="3" customWidth="1"/>
    <col min="10243" max="10243" width="15.7109375" style="3" customWidth="1"/>
    <col min="10244" max="10245" width="17.7109375" style="3" customWidth="1"/>
    <col min="10246" max="10246" width="15.28515625" style="3" customWidth="1"/>
    <col min="10247" max="10247" width="35.7109375" style="3" customWidth="1"/>
    <col min="10248" max="10248" width="17.7109375" style="3" customWidth="1"/>
    <col min="10249" max="10249" width="15.28515625" style="3" customWidth="1"/>
    <col min="10250" max="10250" width="30.7109375" style="3" customWidth="1"/>
    <col min="10251" max="10251" width="40.42578125" style="3" customWidth="1"/>
    <col min="10252" max="10496" width="11.42578125" style="3"/>
    <col min="10497" max="10497" width="8.7109375" style="3" customWidth="1"/>
    <col min="10498" max="10498" width="45.7109375" style="3" customWidth="1"/>
    <col min="10499" max="10499" width="15.7109375" style="3" customWidth="1"/>
    <col min="10500" max="10501" width="17.7109375" style="3" customWidth="1"/>
    <col min="10502" max="10502" width="15.28515625" style="3" customWidth="1"/>
    <col min="10503" max="10503" width="35.7109375" style="3" customWidth="1"/>
    <col min="10504" max="10504" width="17.7109375" style="3" customWidth="1"/>
    <col min="10505" max="10505" width="15.28515625" style="3" customWidth="1"/>
    <col min="10506" max="10506" width="30.7109375" style="3" customWidth="1"/>
    <col min="10507" max="10507" width="40.42578125" style="3" customWidth="1"/>
    <col min="10508" max="10752" width="11.42578125" style="3"/>
    <col min="10753" max="10753" width="8.7109375" style="3" customWidth="1"/>
    <col min="10754" max="10754" width="45.7109375" style="3" customWidth="1"/>
    <col min="10755" max="10755" width="15.7109375" style="3" customWidth="1"/>
    <col min="10756" max="10757" width="17.7109375" style="3" customWidth="1"/>
    <col min="10758" max="10758" width="15.28515625" style="3" customWidth="1"/>
    <col min="10759" max="10759" width="35.7109375" style="3" customWidth="1"/>
    <col min="10760" max="10760" width="17.7109375" style="3" customWidth="1"/>
    <col min="10761" max="10761" width="15.28515625" style="3" customWidth="1"/>
    <col min="10762" max="10762" width="30.7109375" style="3" customWidth="1"/>
    <col min="10763" max="10763" width="40.42578125" style="3" customWidth="1"/>
    <col min="10764" max="11008" width="11.42578125" style="3"/>
    <col min="11009" max="11009" width="8.7109375" style="3" customWidth="1"/>
    <col min="11010" max="11010" width="45.7109375" style="3" customWidth="1"/>
    <col min="11011" max="11011" width="15.7109375" style="3" customWidth="1"/>
    <col min="11012" max="11013" width="17.7109375" style="3" customWidth="1"/>
    <col min="11014" max="11014" width="15.28515625" style="3" customWidth="1"/>
    <col min="11015" max="11015" width="35.7109375" style="3" customWidth="1"/>
    <col min="11016" max="11016" width="17.7109375" style="3" customWidth="1"/>
    <col min="11017" max="11017" width="15.28515625" style="3" customWidth="1"/>
    <col min="11018" max="11018" width="30.7109375" style="3" customWidth="1"/>
    <col min="11019" max="11019" width="40.42578125" style="3" customWidth="1"/>
    <col min="11020" max="11264" width="11.42578125" style="3"/>
    <col min="11265" max="11265" width="8.7109375" style="3" customWidth="1"/>
    <col min="11266" max="11266" width="45.7109375" style="3" customWidth="1"/>
    <col min="11267" max="11267" width="15.7109375" style="3" customWidth="1"/>
    <col min="11268" max="11269" width="17.7109375" style="3" customWidth="1"/>
    <col min="11270" max="11270" width="15.28515625" style="3" customWidth="1"/>
    <col min="11271" max="11271" width="35.7109375" style="3" customWidth="1"/>
    <col min="11272" max="11272" width="17.7109375" style="3" customWidth="1"/>
    <col min="11273" max="11273" width="15.28515625" style="3" customWidth="1"/>
    <col min="11274" max="11274" width="30.7109375" style="3" customWidth="1"/>
    <col min="11275" max="11275" width="40.42578125" style="3" customWidth="1"/>
    <col min="11276" max="11520" width="11.42578125" style="3"/>
    <col min="11521" max="11521" width="8.7109375" style="3" customWidth="1"/>
    <col min="11522" max="11522" width="45.7109375" style="3" customWidth="1"/>
    <col min="11523" max="11523" width="15.7109375" style="3" customWidth="1"/>
    <col min="11524" max="11525" width="17.7109375" style="3" customWidth="1"/>
    <col min="11526" max="11526" width="15.28515625" style="3" customWidth="1"/>
    <col min="11527" max="11527" width="35.7109375" style="3" customWidth="1"/>
    <col min="11528" max="11528" width="17.7109375" style="3" customWidth="1"/>
    <col min="11529" max="11529" width="15.28515625" style="3" customWidth="1"/>
    <col min="11530" max="11530" width="30.7109375" style="3" customWidth="1"/>
    <col min="11531" max="11531" width="40.42578125" style="3" customWidth="1"/>
    <col min="11532" max="11776" width="11.42578125" style="3"/>
    <col min="11777" max="11777" width="8.7109375" style="3" customWidth="1"/>
    <col min="11778" max="11778" width="45.7109375" style="3" customWidth="1"/>
    <col min="11779" max="11779" width="15.7109375" style="3" customWidth="1"/>
    <col min="11780" max="11781" width="17.7109375" style="3" customWidth="1"/>
    <col min="11782" max="11782" width="15.28515625" style="3" customWidth="1"/>
    <col min="11783" max="11783" width="35.7109375" style="3" customWidth="1"/>
    <col min="11784" max="11784" width="17.7109375" style="3" customWidth="1"/>
    <col min="11785" max="11785" width="15.28515625" style="3" customWidth="1"/>
    <col min="11786" max="11786" width="30.7109375" style="3" customWidth="1"/>
    <col min="11787" max="11787" width="40.42578125" style="3" customWidth="1"/>
    <col min="11788" max="12032" width="11.42578125" style="3"/>
    <col min="12033" max="12033" width="8.7109375" style="3" customWidth="1"/>
    <col min="12034" max="12034" width="45.7109375" style="3" customWidth="1"/>
    <col min="12035" max="12035" width="15.7109375" style="3" customWidth="1"/>
    <col min="12036" max="12037" width="17.7109375" style="3" customWidth="1"/>
    <col min="12038" max="12038" width="15.28515625" style="3" customWidth="1"/>
    <col min="12039" max="12039" width="35.7109375" style="3" customWidth="1"/>
    <col min="12040" max="12040" width="17.7109375" style="3" customWidth="1"/>
    <col min="12041" max="12041" width="15.28515625" style="3" customWidth="1"/>
    <col min="12042" max="12042" width="30.7109375" style="3" customWidth="1"/>
    <col min="12043" max="12043" width="40.42578125" style="3" customWidth="1"/>
    <col min="12044" max="12288" width="11.42578125" style="3"/>
    <col min="12289" max="12289" width="8.7109375" style="3" customWidth="1"/>
    <col min="12290" max="12290" width="45.7109375" style="3" customWidth="1"/>
    <col min="12291" max="12291" width="15.7109375" style="3" customWidth="1"/>
    <col min="12292" max="12293" width="17.7109375" style="3" customWidth="1"/>
    <col min="12294" max="12294" width="15.28515625" style="3" customWidth="1"/>
    <col min="12295" max="12295" width="35.7109375" style="3" customWidth="1"/>
    <col min="12296" max="12296" width="17.7109375" style="3" customWidth="1"/>
    <col min="12297" max="12297" width="15.28515625" style="3" customWidth="1"/>
    <col min="12298" max="12298" width="30.7109375" style="3" customWidth="1"/>
    <col min="12299" max="12299" width="40.42578125" style="3" customWidth="1"/>
    <col min="12300" max="12544" width="11.42578125" style="3"/>
    <col min="12545" max="12545" width="8.7109375" style="3" customWidth="1"/>
    <col min="12546" max="12546" width="45.7109375" style="3" customWidth="1"/>
    <col min="12547" max="12547" width="15.7109375" style="3" customWidth="1"/>
    <col min="12548" max="12549" width="17.7109375" style="3" customWidth="1"/>
    <col min="12550" max="12550" width="15.28515625" style="3" customWidth="1"/>
    <col min="12551" max="12551" width="35.7109375" style="3" customWidth="1"/>
    <col min="12552" max="12552" width="17.7109375" style="3" customWidth="1"/>
    <col min="12553" max="12553" width="15.28515625" style="3" customWidth="1"/>
    <col min="12554" max="12554" width="30.7109375" style="3" customWidth="1"/>
    <col min="12555" max="12555" width="40.42578125" style="3" customWidth="1"/>
    <col min="12556" max="12800" width="11.42578125" style="3"/>
    <col min="12801" max="12801" width="8.7109375" style="3" customWidth="1"/>
    <col min="12802" max="12802" width="45.7109375" style="3" customWidth="1"/>
    <col min="12803" max="12803" width="15.7109375" style="3" customWidth="1"/>
    <col min="12804" max="12805" width="17.7109375" style="3" customWidth="1"/>
    <col min="12806" max="12806" width="15.28515625" style="3" customWidth="1"/>
    <col min="12807" max="12807" width="35.7109375" style="3" customWidth="1"/>
    <col min="12808" max="12808" width="17.7109375" style="3" customWidth="1"/>
    <col min="12809" max="12809" width="15.28515625" style="3" customWidth="1"/>
    <col min="12810" max="12810" width="30.7109375" style="3" customWidth="1"/>
    <col min="12811" max="12811" width="40.42578125" style="3" customWidth="1"/>
    <col min="12812" max="13056" width="11.42578125" style="3"/>
    <col min="13057" max="13057" width="8.7109375" style="3" customWidth="1"/>
    <col min="13058" max="13058" width="45.7109375" style="3" customWidth="1"/>
    <col min="13059" max="13059" width="15.7109375" style="3" customWidth="1"/>
    <col min="13060" max="13061" width="17.7109375" style="3" customWidth="1"/>
    <col min="13062" max="13062" width="15.28515625" style="3" customWidth="1"/>
    <col min="13063" max="13063" width="35.7109375" style="3" customWidth="1"/>
    <col min="13064" max="13064" width="17.7109375" style="3" customWidth="1"/>
    <col min="13065" max="13065" width="15.28515625" style="3" customWidth="1"/>
    <col min="13066" max="13066" width="30.7109375" style="3" customWidth="1"/>
    <col min="13067" max="13067" width="40.42578125" style="3" customWidth="1"/>
    <col min="13068" max="13312" width="11.42578125" style="3"/>
    <col min="13313" max="13313" width="8.7109375" style="3" customWidth="1"/>
    <col min="13314" max="13314" width="45.7109375" style="3" customWidth="1"/>
    <col min="13315" max="13315" width="15.7109375" style="3" customWidth="1"/>
    <col min="13316" max="13317" width="17.7109375" style="3" customWidth="1"/>
    <col min="13318" max="13318" width="15.28515625" style="3" customWidth="1"/>
    <col min="13319" max="13319" width="35.7109375" style="3" customWidth="1"/>
    <col min="13320" max="13320" width="17.7109375" style="3" customWidth="1"/>
    <col min="13321" max="13321" width="15.28515625" style="3" customWidth="1"/>
    <col min="13322" max="13322" width="30.7109375" style="3" customWidth="1"/>
    <col min="13323" max="13323" width="40.42578125" style="3" customWidth="1"/>
    <col min="13324" max="13568" width="11.42578125" style="3"/>
    <col min="13569" max="13569" width="8.7109375" style="3" customWidth="1"/>
    <col min="13570" max="13570" width="45.7109375" style="3" customWidth="1"/>
    <col min="13571" max="13571" width="15.7109375" style="3" customWidth="1"/>
    <col min="13572" max="13573" width="17.7109375" style="3" customWidth="1"/>
    <col min="13574" max="13574" width="15.28515625" style="3" customWidth="1"/>
    <col min="13575" max="13575" width="35.7109375" style="3" customWidth="1"/>
    <col min="13576" max="13576" width="17.7109375" style="3" customWidth="1"/>
    <col min="13577" max="13577" width="15.28515625" style="3" customWidth="1"/>
    <col min="13578" max="13578" width="30.7109375" style="3" customWidth="1"/>
    <col min="13579" max="13579" width="40.42578125" style="3" customWidth="1"/>
    <col min="13580" max="13824" width="11.42578125" style="3"/>
    <col min="13825" max="13825" width="8.7109375" style="3" customWidth="1"/>
    <col min="13826" max="13826" width="45.7109375" style="3" customWidth="1"/>
    <col min="13827" max="13827" width="15.7109375" style="3" customWidth="1"/>
    <col min="13828" max="13829" width="17.7109375" style="3" customWidth="1"/>
    <col min="13830" max="13830" width="15.28515625" style="3" customWidth="1"/>
    <col min="13831" max="13831" width="35.7109375" style="3" customWidth="1"/>
    <col min="13832" max="13832" width="17.7109375" style="3" customWidth="1"/>
    <col min="13833" max="13833" width="15.28515625" style="3" customWidth="1"/>
    <col min="13834" max="13834" width="30.7109375" style="3" customWidth="1"/>
    <col min="13835" max="13835" width="40.42578125" style="3" customWidth="1"/>
    <col min="13836" max="14080" width="11.42578125" style="3"/>
    <col min="14081" max="14081" width="8.7109375" style="3" customWidth="1"/>
    <col min="14082" max="14082" width="45.7109375" style="3" customWidth="1"/>
    <col min="14083" max="14083" width="15.7109375" style="3" customWidth="1"/>
    <col min="14084" max="14085" width="17.7109375" style="3" customWidth="1"/>
    <col min="14086" max="14086" width="15.28515625" style="3" customWidth="1"/>
    <col min="14087" max="14087" width="35.7109375" style="3" customWidth="1"/>
    <col min="14088" max="14088" width="17.7109375" style="3" customWidth="1"/>
    <col min="14089" max="14089" width="15.28515625" style="3" customWidth="1"/>
    <col min="14090" max="14090" width="30.7109375" style="3" customWidth="1"/>
    <col min="14091" max="14091" width="40.42578125" style="3" customWidth="1"/>
    <col min="14092" max="14336" width="11.42578125" style="3"/>
    <col min="14337" max="14337" width="8.7109375" style="3" customWidth="1"/>
    <col min="14338" max="14338" width="45.7109375" style="3" customWidth="1"/>
    <col min="14339" max="14339" width="15.7109375" style="3" customWidth="1"/>
    <col min="14340" max="14341" width="17.7109375" style="3" customWidth="1"/>
    <col min="14342" max="14342" width="15.28515625" style="3" customWidth="1"/>
    <col min="14343" max="14343" width="35.7109375" style="3" customWidth="1"/>
    <col min="14344" max="14344" width="17.7109375" style="3" customWidth="1"/>
    <col min="14345" max="14345" width="15.28515625" style="3" customWidth="1"/>
    <col min="14346" max="14346" width="30.7109375" style="3" customWidth="1"/>
    <col min="14347" max="14347" width="40.42578125" style="3" customWidth="1"/>
    <col min="14348" max="14592" width="11.42578125" style="3"/>
    <col min="14593" max="14593" width="8.7109375" style="3" customWidth="1"/>
    <col min="14594" max="14594" width="45.7109375" style="3" customWidth="1"/>
    <col min="14595" max="14595" width="15.7109375" style="3" customWidth="1"/>
    <col min="14596" max="14597" width="17.7109375" style="3" customWidth="1"/>
    <col min="14598" max="14598" width="15.28515625" style="3" customWidth="1"/>
    <col min="14599" max="14599" width="35.7109375" style="3" customWidth="1"/>
    <col min="14600" max="14600" width="17.7109375" style="3" customWidth="1"/>
    <col min="14601" max="14601" width="15.28515625" style="3" customWidth="1"/>
    <col min="14602" max="14602" width="30.7109375" style="3" customWidth="1"/>
    <col min="14603" max="14603" width="40.42578125" style="3" customWidth="1"/>
    <col min="14604" max="14848" width="11.42578125" style="3"/>
    <col min="14849" max="14849" width="8.7109375" style="3" customWidth="1"/>
    <col min="14850" max="14850" width="45.7109375" style="3" customWidth="1"/>
    <col min="14851" max="14851" width="15.7109375" style="3" customWidth="1"/>
    <col min="14852" max="14853" width="17.7109375" style="3" customWidth="1"/>
    <col min="14854" max="14854" width="15.28515625" style="3" customWidth="1"/>
    <col min="14855" max="14855" width="35.7109375" style="3" customWidth="1"/>
    <col min="14856" max="14856" width="17.7109375" style="3" customWidth="1"/>
    <col min="14857" max="14857" width="15.28515625" style="3" customWidth="1"/>
    <col min="14858" max="14858" width="30.7109375" style="3" customWidth="1"/>
    <col min="14859" max="14859" width="40.42578125" style="3" customWidth="1"/>
    <col min="14860" max="15104" width="11.42578125" style="3"/>
    <col min="15105" max="15105" width="8.7109375" style="3" customWidth="1"/>
    <col min="15106" max="15106" width="45.7109375" style="3" customWidth="1"/>
    <col min="15107" max="15107" width="15.7109375" style="3" customWidth="1"/>
    <col min="15108" max="15109" width="17.7109375" style="3" customWidth="1"/>
    <col min="15110" max="15110" width="15.28515625" style="3" customWidth="1"/>
    <col min="15111" max="15111" width="35.7109375" style="3" customWidth="1"/>
    <col min="15112" max="15112" width="17.7109375" style="3" customWidth="1"/>
    <col min="15113" max="15113" width="15.28515625" style="3" customWidth="1"/>
    <col min="15114" max="15114" width="30.7109375" style="3" customWidth="1"/>
    <col min="15115" max="15115" width="40.42578125" style="3" customWidth="1"/>
    <col min="15116" max="15360" width="11.42578125" style="3"/>
    <col min="15361" max="15361" width="8.7109375" style="3" customWidth="1"/>
    <col min="15362" max="15362" width="45.7109375" style="3" customWidth="1"/>
    <col min="15363" max="15363" width="15.7109375" style="3" customWidth="1"/>
    <col min="15364" max="15365" width="17.7109375" style="3" customWidth="1"/>
    <col min="15366" max="15366" width="15.28515625" style="3" customWidth="1"/>
    <col min="15367" max="15367" width="35.7109375" style="3" customWidth="1"/>
    <col min="15368" max="15368" width="17.7109375" style="3" customWidth="1"/>
    <col min="15369" max="15369" width="15.28515625" style="3" customWidth="1"/>
    <col min="15370" max="15370" width="30.7109375" style="3" customWidth="1"/>
    <col min="15371" max="15371" width="40.42578125" style="3" customWidth="1"/>
    <col min="15372" max="15616" width="11.42578125" style="3"/>
    <col min="15617" max="15617" width="8.7109375" style="3" customWidth="1"/>
    <col min="15618" max="15618" width="45.7109375" style="3" customWidth="1"/>
    <col min="15619" max="15619" width="15.7109375" style="3" customWidth="1"/>
    <col min="15620" max="15621" width="17.7109375" style="3" customWidth="1"/>
    <col min="15622" max="15622" width="15.28515625" style="3" customWidth="1"/>
    <col min="15623" max="15623" width="35.7109375" style="3" customWidth="1"/>
    <col min="15624" max="15624" width="17.7109375" style="3" customWidth="1"/>
    <col min="15625" max="15625" width="15.28515625" style="3" customWidth="1"/>
    <col min="15626" max="15626" width="30.7109375" style="3" customWidth="1"/>
    <col min="15627" max="15627" width="40.42578125" style="3" customWidth="1"/>
    <col min="15628" max="15872" width="11.42578125" style="3"/>
    <col min="15873" max="15873" width="8.7109375" style="3" customWidth="1"/>
    <col min="15874" max="15874" width="45.7109375" style="3" customWidth="1"/>
    <col min="15875" max="15875" width="15.7109375" style="3" customWidth="1"/>
    <col min="15876" max="15877" width="17.7109375" style="3" customWidth="1"/>
    <col min="15878" max="15878" width="15.28515625" style="3" customWidth="1"/>
    <col min="15879" max="15879" width="35.7109375" style="3" customWidth="1"/>
    <col min="15880" max="15880" width="17.7109375" style="3" customWidth="1"/>
    <col min="15881" max="15881" width="15.28515625" style="3" customWidth="1"/>
    <col min="15882" max="15882" width="30.7109375" style="3" customWidth="1"/>
    <col min="15883" max="15883" width="40.42578125" style="3" customWidth="1"/>
    <col min="15884" max="16128" width="11.42578125" style="3"/>
    <col min="16129" max="16129" width="8.7109375" style="3" customWidth="1"/>
    <col min="16130" max="16130" width="45.7109375" style="3" customWidth="1"/>
    <col min="16131" max="16131" width="15.7109375" style="3" customWidth="1"/>
    <col min="16132" max="16133" width="17.7109375" style="3" customWidth="1"/>
    <col min="16134" max="16134" width="15.28515625" style="3" customWidth="1"/>
    <col min="16135" max="16135" width="35.7109375" style="3" customWidth="1"/>
    <col min="16136" max="16136" width="17.7109375" style="3" customWidth="1"/>
    <col min="16137" max="16137" width="15.28515625" style="3" customWidth="1"/>
    <col min="16138" max="16138" width="30.7109375" style="3" customWidth="1"/>
    <col min="16139" max="16139" width="40.42578125" style="3" customWidth="1"/>
    <col min="16140" max="16384" width="11.42578125" style="3"/>
  </cols>
  <sheetData>
    <row r="1" spans="1:10" x14ac:dyDescent="0.25">
      <c r="A1" s="1886" t="s">
        <v>879</v>
      </c>
      <c r="B1" s="1886"/>
      <c r="C1" s="1886"/>
      <c r="D1" s="1886"/>
      <c r="E1" s="1886"/>
      <c r="F1" s="1886"/>
      <c r="G1" s="1886"/>
      <c r="H1" s="1886"/>
      <c r="I1" s="1886"/>
      <c r="J1" s="1886"/>
    </row>
    <row r="2" spans="1:10" x14ac:dyDescent="0.25">
      <c r="A2" s="1886" t="s">
        <v>56</v>
      </c>
      <c r="B2" s="1886"/>
      <c r="C2" s="1886"/>
      <c r="D2" s="1886"/>
      <c r="E2" s="1886"/>
      <c r="F2" s="1886"/>
      <c r="G2" s="1886"/>
      <c r="H2" s="1886"/>
      <c r="I2" s="1886"/>
      <c r="J2" s="1886"/>
    </row>
    <row r="3" spans="1:10" x14ac:dyDescent="0.25">
      <c r="A3" s="1887" t="s">
        <v>24</v>
      </c>
      <c r="B3" s="1887"/>
      <c r="C3" s="1887"/>
      <c r="D3" s="1888"/>
      <c r="E3" s="1888"/>
      <c r="F3" s="1888"/>
      <c r="G3" s="1888"/>
      <c r="H3" s="1888"/>
      <c r="I3" s="1888"/>
      <c r="J3" s="1888"/>
    </row>
    <row r="4" spans="1:10" x14ac:dyDescent="0.25">
      <c r="A4" s="1889" t="s">
        <v>1536</v>
      </c>
      <c r="B4" s="1889"/>
      <c r="C4" s="1889"/>
      <c r="D4" s="1889"/>
      <c r="E4" s="1889"/>
      <c r="F4" s="1889"/>
      <c r="G4" s="1889"/>
      <c r="H4" s="1889"/>
      <c r="I4" s="1889"/>
      <c r="J4" s="1889"/>
    </row>
    <row r="5" spans="1:10" x14ac:dyDescent="0.25">
      <c r="A5" s="1890"/>
      <c r="B5" s="1888"/>
      <c r="C5" s="1888"/>
      <c r="D5" s="1888"/>
      <c r="E5" s="1888"/>
      <c r="F5" s="1888"/>
      <c r="G5" s="1888"/>
      <c r="H5" s="1888"/>
      <c r="I5" s="1888"/>
      <c r="J5" s="1888"/>
    </row>
    <row r="6" spans="1:10" ht="137.25" customHeight="1" x14ac:dyDescent="0.25">
      <c r="A6" s="1020" t="s">
        <v>1</v>
      </c>
      <c r="B6" s="149" t="s">
        <v>2</v>
      </c>
      <c r="C6" s="149" t="s">
        <v>3</v>
      </c>
      <c r="D6" s="150" t="s">
        <v>892</v>
      </c>
      <c r="E6" s="151" t="s">
        <v>1587</v>
      </c>
      <c r="F6" s="151" t="s">
        <v>4</v>
      </c>
      <c r="G6" s="149" t="s">
        <v>5</v>
      </c>
      <c r="H6" s="149" t="s">
        <v>1588</v>
      </c>
      <c r="I6" s="149" t="s">
        <v>6</v>
      </c>
      <c r="J6" s="149" t="s">
        <v>7</v>
      </c>
    </row>
    <row r="7" spans="1:10" ht="18" customHeight="1" x14ac:dyDescent="0.25">
      <c r="A7" s="360" t="s">
        <v>8</v>
      </c>
      <c r="B7" s="361">
        <v>2</v>
      </c>
      <c r="C7" s="361">
        <v>3</v>
      </c>
      <c r="D7" s="361">
        <v>4</v>
      </c>
      <c r="E7" s="361">
        <v>5</v>
      </c>
      <c r="F7" s="362">
        <v>6</v>
      </c>
      <c r="G7" s="361">
        <v>7</v>
      </c>
      <c r="H7" s="362">
        <v>8</v>
      </c>
      <c r="I7" s="362">
        <v>9</v>
      </c>
      <c r="J7" s="361">
        <v>10</v>
      </c>
    </row>
    <row r="8" spans="1:10" x14ac:dyDescent="0.25">
      <c r="A8" s="1891" t="s">
        <v>25</v>
      </c>
      <c r="B8" s="1891"/>
      <c r="C8" s="1891"/>
      <c r="D8" s="1891"/>
      <c r="E8" s="1891"/>
      <c r="F8" s="1891"/>
      <c r="G8" s="1891"/>
      <c r="H8" s="1891"/>
      <c r="I8" s="1891"/>
      <c r="J8" s="1891"/>
    </row>
    <row r="9" spans="1:10" s="4" customFormat="1" ht="22.5" hidden="1" customHeight="1" x14ac:dyDescent="0.3">
      <c r="A9" s="1811" t="s">
        <v>9</v>
      </c>
      <c r="B9" s="1855" t="s">
        <v>1202</v>
      </c>
      <c r="C9" s="634" t="s">
        <v>15</v>
      </c>
      <c r="D9" s="363">
        <f>D10</f>
        <v>0</v>
      </c>
      <c r="E9" s="363">
        <f>E10</f>
        <v>0</v>
      </c>
      <c r="F9" s="364">
        <v>0</v>
      </c>
      <c r="G9" s="1874"/>
      <c r="H9" s="365">
        <f>H10</f>
        <v>0</v>
      </c>
      <c r="I9" s="364">
        <v>0</v>
      </c>
      <c r="J9" s="1874"/>
    </row>
    <row r="10" spans="1:10" s="4" customFormat="1" ht="125.25" hidden="1" customHeight="1" x14ac:dyDescent="0.3">
      <c r="A10" s="1812"/>
      <c r="B10" s="1856"/>
      <c r="C10" s="634" t="s">
        <v>19</v>
      </c>
      <c r="D10" s="363">
        <f>D11+D14+D15</f>
        <v>0</v>
      </c>
      <c r="E10" s="363">
        <f>E11+E14+E15</f>
        <v>0</v>
      </c>
      <c r="F10" s="364">
        <v>0</v>
      </c>
      <c r="G10" s="1876"/>
      <c r="H10" s="365">
        <f>H11+H14+H15</f>
        <v>0</v>
      </c>
      <c r="I10" s="364">
        <v>0</v>
      </c>
      <c r="J10" s="1876"/>
    </row>
    <row r="11" spans="1:10" s="4" customFormat="1" ht="91.5" hidden="1" customHeight="1" x14ac:dyDescent="0.3">
      <c r="A11" s="641" t="s">
        <v>10</v>
      </c>
      <c r="B11" s="971" t="s">
        <v>1203</v>
      </c>
      <c r="C11" s="639" t="s">
        <v>19</v>
      </c>
      <c r="D11" s="366">
        <f>D12+D13</f>
        <v>0</v>
      </c>
      <c r="E11" s="366">
        <f>E12+E13</f>
        <v>0</v>
      </c>
      <c r="F11" s="367">
        <v>0</v>
      </c>
      <c r="G11" s="1169"/>
      <c r="H11" s="368">
        <f>H12+H13</f>
        <v>0</v>
      </c>
      <c r="I11" s="367">
        <v>0</v>
      </c>
      <c r="J11" s="1882" t="s">
        <v>1204</v>
      </c>
    </row>
    <row r="12" spans="1:10" s="4" customFormat="1" ht="93.75" hidden="1" x14ac:dyDescent="0.3">
      <c r="A12" s="640" t="s">
        <v>60</v>
      </c>
      <c r="B12" s="972" t="s">
        <v>62</v>
      </c>
      <c r="C12" s="639" t="s">
        <v>19</v>
      </c>
      <c r="D12" s="366">
        <v>0</v>
      </c>
      <c r="E12" s="366">
        <v>0</v>
      </c>
      <c r="F12" s="367">
        <v>0</v>
      </c>
      <c r="G12" s="1169"/>
      <c r="H12" s="368">
        <v>0</v>
      </c>
      <c r="I12" s="367">
        <v>0</v>
      </c>
      <c r="J12" s="1883"/>
    </row>
    <row r="13" spans="1:10" s="4" customFormat="1" ht="93" hidden="1" customHeight="1" x14ac:dyDescent="0.3">
      <c r="A13" s="640" t="s">
        <v>61</v>
      </c>
      <c r="B13" s="972" t="s">
        <v>627</v>
      </c>
      <c r="C13" s="639" t="s">
        <v>19</v>
      </c>
      <c r="D13" s="366">
        <v>0</v>
      </c>
      <c r="E13" s="366">
        <v>0</v>
      </c>
      <c r="F13" s="367">
        <v>0</v>
      </c>
      <c r="G13" s="1169"/>
      <c r="H13" s="368">
        <v>0</v>
      </c>
      <c r="I13" s="367">
        <v>0</v>
      </c>
      <c r="J13" s="1884"/>
    </row>
    <row r="14" spans="1:10" s="4" customFormat="1" ht="91.5" hidden="1" customHeight="1" x14ac:dyDescent="0.3">
      <c r="A14" s="640" t="s">
        <v>11</v>
      </c>
      <c r="B14" s="972" t="s">
        <v>1205</v>
      </c>
      <c r="C14" s="639" t="s">
        <v>19</v>
      </c>
      <c r="D14" s="366">
        <v>0</v>
      </c>
      <c r="E14" s="366">
        <v>0</v>
      </c>
      <c r="F14" s="367">
        <v>0</v>
      </c>
      <c r="G14" s="1169"/>
      <c r="H14" s="368">
        <v>0</v>
      </c>
      <c r="I14" s="367">
        <v>0</v>
      </c>
      <c r="J14" s="1169" t="s">
        <v>759</v>
      </c>
    </row>
    <row r="15" spans="1:10" s="4" customFormat="1" ht="133.5" hidden="1" customHeight="1" x14ac:dyDescent="0.3">
      <c r="A15" s="640" t="s">
        <v>40</v>
      </c>
      <c r="B15" s="972" t="s">
        <v>1206</v>
      </c>
      <c r="C15" s="639" t="s">
        <v>19</v>
      </c>
      <c r="D15" s="366">
        <v>0</v>
      </c>
      <c r="E15" s="366">
        <v>0</v>
      </c>
      <c r="F15" s="367">
        <v>0</v>
      </c>
      <c r="G15" s="1169"/>
      <c r="H15" s="368">
        <v>0</v>
      </c>
      <c r="I15" s="367">
        <v>0</v>
      </c>
      <c r="J15" s="1180" t="s">
        <v>1068</v>
      </c>
    </row>
    <row r="16" spans="1:10" s="4" customFormat="1" ht="21.75" customHeight="1" x14ac:dyDescent="0.3">
      <c r="A16" s="1780" t="s">
        <v>12</v>
      </c>
      <c r="B16" s="1831" t="s">
        <v>1283</v>
      </c>
      <c r="C16" s="634" t="s">
        <v>628</v>
      </c>
      <c r="D16" s="1152">
        <f>D17+D18+D19</f>
        <v>0</v>
      </c>
      <c r="E16" s="1152">
        <f>E17+E18+E19</f>
        <v>0</v>
      </c>
      <c r="F16" s="364">
        <v>0</v>
      </c>
      <c r="G16" s="1882"/>
      <c r="H16" s="364">
        <f>H17+H18+H19</f>
        <v>0</v>
      </c>
      <c r="I16" s="364">
        <v>0</v>
      </c>
      <c r="J16" s="1885"/>
    </row>
    <row r="17" spans="1:10" s="4" customFormat="1" ht="72.75" customHeight="1" x14ac:dyDescent="0.3">
      <c r="A17" s="1780"/>
      <c r="B17" s="1831"/>
      <c r="C17" s="634" t="s">
        <v>18</v>
      </c>
      <c r="D17" s="1152">
        <f t="shared" ref="D17:E19" si="0">D21</f>
        <v>0</v>
      </c>
      <c r="E17" s="1152">
        <f t="shared" si="0"/>
        <v>0</v>
      </c>
      <c r="F17" s="364">
        <v>0</v>
      </c>
      <c r="G17" s="1883"/>
      <c r="H17" s="364">
        <f>H21</f>
        <v>0</v>
      </c>
      <c r="I17" s="364">
        <v>0</v>
      </c>
      <c r="J17" s="1875"/>
    </row>
    <row r="18" spans="1:10" s="4" customFormat="1" ht="72.75" customHeight="1" x14ac:dyDescent="0.3">
      <c r="A18" s="1780"/>
      <c r="B18" s="1831"/>
      <c r="C18" s="634" t="s">
        <v>16</v>
      </c>
      <c r="D18" s="1152">
        <f t="shared" si="0"/>
        <v>0</v>
      </c>
      <c r="E18" s="1152">
        <f t="shared" si="0"/>
        <v>0</v>
      </c>
      <c r="F18" s="364">
        <v>0</v>
      </c>
      <c r="G18" s="1883"/>
      <c r="H18" s="364">
        <f>H22</f>
        <v>0</v>
      </c>
      <c r="I18" s="364">
        <v>0</v>
      </c>
      <c r="J18" s="1875"/>
    </row>
    <row r="19" spans="1:10" s="4" customFormat="1" ht="92.25" customHeight="1" x14ac:dyDescent="0.3">
      <c r="A19" s="1780"/>
      <c r="B19" s="1831"/>
      <c r="C19" s="634" t="s">
        <v>19</v>
      </c>
      <c r="D19" s="1152">
        <f t="shared" si="0"/>
        <v>0</v>
      </c>
      <c r="E19" s="1152">
        <f t="shared" si="0"/>
        <v>0</v>
      </c>
      <c r="F19" s="364">
        <v>0</v>
      </c>
      <c r="G19" s="1884"/>
      <c r="H19" s="364">
        <f>H23</f>
        <v>0</v>
      </c>
      <c r="I19" s="364">
        <v>0</v>
      </c>
      <c r="J19" s="1876"/>
    </row>
    <row r="20" spans="1:10" s="4" customFormat="1" ht="21.75" customHeight="1" x14ac:dyDescent="0.3">
      <c r="A20" s="1871" t="s">
        <v>49</v>
      </c>
      <c r="B20" s="1838" t="s">
        <v>1207</v>
      </c>
      <c r="C20" s="639" t="s">
        <v>628</v>
      </c>
      <c r="D20" s="1153">
        <f>D21+D22+D23</f>
        <v>0</v>
      </c>
      <c r="E20" s="1153">
        <f>E21+E22+E23</f>
        <v>0</v>
      </c>
      <c r="F20" s="367">
        <v>0</v>
      </c>
      <c r="G20" s="1892"/>
      <c r="H20" s="367">
        <f>H21+H22+H23</f>
        <v>0</v>
      </c>
      <c r="I20" s="367">
        <v>0</v>
      </c>
      <c r="J20" s="1895" t="s">
        <v>1339</v>
      </c>
    </row>
    <row r="21" spans="1:10" s="4" customFormat="1" ht="73.5" customHeight="1" x14ac:dyDescent="0.3">
      <c r="A21" s="1872"/>
      <c r="B21" s="1867"/>
      <c r="C21" s="639" t="s">
        <v>18</v>
      </c>
      <c r="D21" s="377">
        <v>0</v>
      </c>
      <c r="E21" s="1153">
        <v>0</v>
      </c>
      <c r="F21" s="367">
        <v>0</v>
      </c>
      <c r="G21" s="1893"/>
      <c r="H21" s="367">
        <v>0</v>
      </c>
      <c r="I21" s="367">
        <v>0</v>
      </c>
      <c r="J21" s="1896"/>
    </row>
    <row r="22" spans="1:10" s="4" customFormat="1" ht="73.5" customHeight="1" x14ac:dyDescent="0.3">
      <c r="A22" s="1872"/>
      <c r="B22" s="1867"/>
      <c r="C22" s="639" t="s">
        <v>16</v>
      </c>
      <c r="D22" s="377">
        <v>0</v>
      </c>
      <c r="E22" s="1153">
        <v>0</v>
      </c>
      <c r="F22" s="367">
        <v>0</v>
      </c>
      <c r="G22" s="1893"/>
      <c r="H22" s="367">
        <v>0</v>
      </c>
      <c r="I22" s="367">
        <v>0</v>
      </c>
      <c r="J22" s="1896"/>
    </row>
    <row r="23" spans="1:10" s="4" customFormat="1" ht="92.25" customHeight="1" x14ac:dyDescent="0.3">
      <c r="A23" s="1873"/>
      <c r="B23" s="1839"/>
      <c r="C23" s="639" t="s">
        <v>19</v>
      </c>
      <c r="D23" s="1153">
        <v>0</v>
      </c>
      <c r="E23" s="1153">
        <v>0</v>
      </c>
      <c r="F23" s="367">
        <v>0</v>
      </c>
      <c r="G23" s="1894"/>
      <c r="H23" s="367">
        <v>0</v>
      </c>
      <c r="I23" s="367">
        <v>0</v>
      </c>
      <c r="J23" s="1897"/>
    </row>
    <row r="24" spans="1:10" ht="22.5" customHeight="1" x14ac:dyDescent="0.25">
      <c r="A24" s="1836"/>
      <c r="B24" s="1844" t="s">
        <v>37</v>
      </c>
      <c r="C24" s="634" t="s">
        <v>628</v>
      </c>
      <c r="D24" s="364">
        <f>D25+D26+D27</f>
        <v>0</v>
      </c>
      <c r="E24" s="364">
        <f>E25+E26+E27</f>
        <v>0</v>
      </c>
      <c r="F24" s="364">
        <v>0</v>
      </c>
      <c r="G24" s="1782"/>
      <c r="H24" s="364">
        <f>H25+H26+H27</f>
        <v>0</v>
      </c>
      <c r="I24" s="364">
        <v>0</v>
      </c>
      <c r="J24" s="1817"/>
    </row>
    <row r="25" spans="1:10" ht="55.5" customHeight="1" x14ac:dyDescent="0.25">
      <c r="A25" s="1881"/>
      <c r="B25" s="1845"/>
      <c r="C25" s="634" t="s">
        <v>18</v>
      </c>
      <c r="D25" s="364">
        <f>D17</f>
        <v>0</v>
      </c>
      <c r="E25" s="364">
        <f>E17</f>
        <v>0</v>
      </c>
      <c r="F25" s="364">
        <v>0</v>
      </c>
      <c r="G25" s="1783"/>
      <c r="H25" s="364">
        <f>H17</f>
        <v>0</v>
      </c>
      <c r="I25" s="364">
        <v>0</v>
      </c>
      <c r="J25" s="1818"/>
    </row>
    <row r="26" spans="1:10" ht="75" customHeight="1" x14ac:dyDescent="0.25">
      <c r="A26" s="1881"/>
      <c r="B26" s="1845"/>
      <c r="C26" s="634" t="s">
        <v>16</v>
      </c>
      <c r="D26" s="364">
        <f>D18</f>
        <v>0</v>
      </c>
      <c r="E26" s="364">
        <f>E18</f>
        <v>0</v>
      </c>
      <c r="F26" s="364">
        <v>0</v>
      </c>
      <c r="G26" s="1783"/>
      <c r="H26" s="364">
        <f>H18</f>
        <v>0</v>
      </c>
      <c r="I26" s="364">
        <v>0</v>
      </c>
      <c r="J26" s="1818"/>
    </row>
    <row r="27" spans="1:10" ht="94.5" customHeight="1" x14ac:dyDescent="0.25">
      <c r="A27" s="1837"/>
      <c r="B27" s="1846"/>
      <c r="C27" s="634" t="s">
        <v>19</v>
      </c>
      <c r="D27" s="364">
        <f>D10+D19</f>
        <v>0</v>
      </c>
      <c r="E27" s="364">
        <f>E10+E19</f>
        <v>0</v>
      </c>
      <c r="F27" s="364">
        <v>0</v>
      </c>
      <c r="G27" s="1784"/>
      <c r="H27" s="364">
        <f>H10+H19</f>
        <v>0</v>
      </c>
      <c r="I27" s="364">
        <v>0</v>
      </c>
      <c r="J27" s="1819"/>
    </row>
    <row r="28" spans="1:10" ht="24" customHeight="1" x14ac:dyDescent="0.25">
      <c r="A28" s="1851" t="s">
        <v>63</v>
      </c>
      <c r="B28" s="1851"/>
      <c r="C28" s="1851"/>
      <c r="D28" s="1851"/>
      <c r="E28" s="1851"/>
      <c r="F28" s="1851"/>
      <c r="G28" s="1851"/>
      <c r="H28" s="1851"/>
      <c r="I28" s="1851"/>
      <c r="J28" s="1851"/>
    </row>
    <row r="29" spans="1:10" ht="37.5" customHeight="1" x14ac:dyDescent="0.25">
      <c r="A29" s="1811" t="s">
        <v>9</v>
      </c>
      <c r="B29" s="1855" t="s">
        <v>1208</v>
      </c>
      <c r="C29" s="665" t="s">
        <v>15</v>
      </c>
      <c r="D29" s="364">
        <f>D30+D31</f>
        <v>5127.9799999999996</v>
      </c>
      <c r="E29" s="364">
        <f>E30+E31</f>
        <v>267.26</v>
      </c>
      <c r="F29" s="364">
        <f>E29/D29*100</f>
        <v>5.2117987979672309</v>
      </c>
      <c r="G29" s="1874"/>
      <c r="H29" s="364">
        <f>H30+H31</f>
        <v>267.26</v>
      </c>
      <c r="I29" s="364">
        <f>H29/D29*100</f>
        <v>5.2117987979672309</v>
      </c>
      <c r="J29" s="1877"/>
    </row>
    <row r="30" spans="1:10" ht="75" hidden="1" customHeight="1" x14ac:dyDescent="0.25">
      <c r="A30" s="1812"/>
      <c r="B30" s="1856"/>
      <c r="C30" s="634" t="s">
        <v>16</v>
      </c>
      <c r="D30" s="364">
        <f>D33+D39</f>
        <v>0</v>
      </c>
      <c r="E30" s="364">
        <f>E33+E39</f>
        <v>0</v>
      </c>
      <c r="F30" s="364">
        <v>0</v>
      </c>
      <c r="G30" s="1875"/>
      <c r="H30" s="364">
        <f>H33+H39+H46</f>
        <v>0</v>
      </c>
      <c r="I30" s="364">
        <v>0</v>
      </c>
      <c r="J30" s="1878"/>
    </row>
    <row r="31" spans="1:10" ht="115.5" customHeight="1" x14ac:dyDescent="0.25">
      <c r="A31" s="1813"/>
      <c r="B31" s="1857"/>
      <c r="C31" s="637" t="s">
        <v>19</v>
      </c>
      <c r="D31" s="364">
        <f>D34+D40</f>
        <v>5127.9799999999996</v>
      </c>
      <c r="E31" s="364">
        <f>E34+E40</f>
        <v>267.26</v>
      </c>
      <c r="F31" s="364">
        <f t="shared" ref="F31" si="1">E31/D31*100</f>
        <v>5.2117987979672309</v>
      </c>
      <c r="G31" s="1876"/>
      <c r="H31" s="364">
        <f>H34+H40</f>
        <v>267.26</v>
      </c>
      <c r="I31" s="364">
        <f t="shared" ref="I31" si="2">H31/D31*100</f>
        <v>5.2117987979672309</v>
      </c>
      <c r="J31" s="1879"/>
    </row>
    <row r="32" spans="1:10" ht="21.75" hidden="1" customHeight="1" x14ac:dyDescent="0.25">
      <c r="A32" s="1880" t="s">
        <v>10</v>
      </c>
      <c r="B32" s="1861" t="s">
        <v>629</v>
      </c>
      <c r="C32" s="639" t="s">
        <v>15</v>
      </c>
      <c r="D32" s="367">
        <f>D33+D34</f>
        <v>0</v>
      </c>
      <c r="E32" s="367">
        <f>E33+E34</f>
        <v>0</v>
      </c>
      <c r="F32" s="367">
        <v>0</v>
      </c>
      <c r="G32" s="1825"/>
      <c r="H32" s="367">
        <f>H33+H34</f>
        <v>0</v>
      </c>
      <c r="I32" s="367">
        <v>0</v>
      </c>
      <c r="J32" s="1824"/>
    </row>
    <row r="33" spans="1:10" ht="72" hidden="1" customHeight="1" x14ac:dyDescent="0.25">
      <c r="A33" s="1880"/>
      <c r="B33" s="1861"/>
      <c r="C33" s="639" t="s">
        <v>16</v>
      </c>
      <c r="D33" s="367">
        <f>D36</f>
        <v>0</v>
      </c>
      <c r="E33" s="367">
        <f>E36</f>
        <v>0</v>
      </c>
      <c r="F33" s="367">
        <v>0</v>
      </c>
      <c r="G33" s="1850"/>
      <c r="H33" s="367">
        <v>0</v>
      </c>
      <c r="I33" s="367">
        <v>0</v>
      </c>
      <c r="J33" s="1824"/>
    </row>
    <row r="34" spans="1:10" ht="96" hidden="1" customHeight="1" x14ac:dyDescent="0.25">
      <c r="A34" s="1880"/>
      <c r="B34" s="1861"/>
      <c r="C34" s="639" t="s">
        <v>19</v>
      </c>
      <c r="D34" s="367">
        <f>D37</f>
        <v>0</v>
      </c>
      <c r="E34" s="367">
        <f>E37</f>
        <v>0</v>
      </c>
      <c r="F34" s="367">
        <v>0</v>
      </c>
      <c r="G34" s="1826"/>
      <c r="H34" s="367">
        <v>0</v>
      </c>
      <c r="I34" s="367">
        <v>0</v>
      </c>
      <c r="J34" s="1824"/>
    </row>
    <row r="35" spans="1:10" ht="19.5" hidden="1" customHeight="1" x14ac:dyDescent="0.25">
      <c r="A35" s="1871" t="s">
        <v>60</v>
      </c>
      <c r="B35" s="1838" t="s">
        <v>1209</v>
      </c>
      <c r="C35" s="639" t="s">
        <v>15</v>
      </c>
      <c r="D35" s="367">
        <f>D36+D37</f>
        <v>0</v>
      </c>
      <c r="E35" s="367">
        <f>E36+E37</f>
        <v>0</v>
      </c>
      <c r="F35" s="367">
        <v>0</v>
      </c>
      <c r="G35" s="1825"/>
      <c r="H35" s="367">
        <f>H36+H37</f>
        <v>0</v>
      </c>
      <c r="I35" s="367">
        <v>0</v>
      </c>
      <c r="J35" s="1825" t="s">
        <v>759</v>
      </c>
    </row>
    <row r="36" spans="1:10" ht="75.75" hidden="1" customHeight="1" x14ac:dyDescent="0.25">
      <c r="A36" s="1872"/>
      <c r="B36" s="1867"/>
      <c r="C36" s="639" t="s">
        <v>16</v>
      </c>
      <c r="D36" s="367">
        <v>0</v>
      </c>
      <c r="E36" s="367">
        <v>0</v>
      </c>
      <c r="F36" s="367">
        <v>0</v>
      </c>
      <c r="G36" s="1850"/>
      <c r="H36" s="367">
        <v>0</v>
      </c>
      <c r="I36" s="367">
        <v>0</v>
      </c>
      <c r="J36" s="1850"/>
    </row>
    <row r="37" spans="1:10" ht="93.75" hidden="1" customHeight="1" x14ac:dyDescent="0.25">
      <c r="A37" s="1873"/>
      <c r="B37" s="1839"/>
      <c r="C37" s="639" t="s">
        <v>19</v>
      </c>
      <c r="D37" s="367">
        <v>0</v>
      </c>
      <c r="E37" s="367">
        <v>0</v>
      </c>
      <c r="F37" s="367">
        <v>0</v>
      </c>
      <c r="G37" s="1826"/>
      <c r="H37" s="367">
        <v>0</v>
      </c>
      <c r="I37" s="367">
        <v>0</v>
      </c>
      <c r="J37" s="1826"/>
    </row>
    <row r="38" spans="1:10" ht="25.5" customHeight="1" x14ac:dyDescent="0.25">
      <c r="A38" s="1871" t="s">
        <v>11</v>
      </c>
      <c r="B38" s="1838" t="s">
        <v>1210</v>
      </c>
      <c r="C38" s="639" t="s">
        <v>15</v>
      </c>
      <c r="D38" s="377">
        <f>D39+D40</f>
        <v>5127.9799999999996</v>
      </c>
      <c r="E38" s="377">
        <f>E39+E40</f>
        <v>267.26</v>
      </c>
      <c r="F38" s="377">
        <f>E38/D38*100</f>
        <v>5.2117987979672309</v>
      </c>
      <c r="G38" s="1825" t="s">
        <v>1211</v>
      </c>
      <c r="H38" s="377">
        <f>H39+H40</f>
        <v>267.26</v>
      </c>
      <c r="I38" s="377">
        <f>H38/D38*100</f>
        <v>5.2117987979672309</v>
      </c>
      <c r="J38" s="1825"/>
    </row>
    <row r="39" spans="1:10" ht="76.5" hidden="1" customHeight="1" x14ac:dyDescent="0.25">
      <c r="A39" s="1872"/>
      <c r="B39" s="1867"/>
      <c r="C39" s="639" t="s">
        <v>16</v>
      </c>
      <c r="D39" s="377">
        <f>D42</f>
        <v>0</v>
      </c>
      <c r="E39" s="377">
        <f>E42</f>
        <v>0</v>
      </c>
      <c r="F39" s="377">
        <v>0</v>
      </c>
      <c r="G39" s="1850"/>
      <c r="H39" s="377">
        <f>H42</f>
        <v>0</v>
      </c>
      <c r="I39" s="377">
        <v>0</v>
      </c>
      <c r="J39" s="1850"/>
    </row>
    <row r="40" spans="1:10" ht="96.75" customHeight="1" x14ac:dyDescent="0.25">
      <c r="A40" s="1873"/>
      <c r="B40" s="1839"/>
      <c r="C40" s="639" t="s">
        <v>19</v>
      </c>
      <c r="D40" s="377">
        <f>D43+D44</f>
        <v>5127.9799999999996</v>
      </c>
      <c r="E40" s="377">
        <f>E43+E44</f>
        <v>267.26</v>
      </c>
      <c r="F40" s="377">
        <f t="shared" ref="F40" si="3">E40/D40*100</f>
        <v>5.2117987979672309</v>
      </c>
      <c r="G40" s="1826"/>
      <c r="H40" s="377">
        <f>H43+H44</f>
        <v>267.26</v>
      </c>
      <c r="I40" s="377">
        <f t="shared" ref="I40" si="4">H40/D40*100</f>
        <v>5.2117987979672309</v>
      </c>
      <c r="J40" s="1826"/>
    </row>
    <row r="41" spans="1:10" ht="27.75" customHeight="1" x14ac:dyDescent="0.25">
      <c r="A41" s="1871" t="s">
        <v>34</v>
      </c>
      <c r="B41" s="1838" t="s">
        <v>794</v>
      </c>
      <c r="C41" s="639" t="s">
        <v>15</v>
      </c>
      <c r="D41" s="367">
        <f>D42+D43</f>
        <v>0</v>
      </c>
      <c r="E41" s="367">
        <f>E42+E43</f>
        <v>0</v>
      </c>
      <c r="F41" s="377">
        <v>0</v>
      </c>
      <c r="G41" s="1863"/>
      <c r="H41" s="367">
        <f>H42+H43</f>
        <v>0</v>
      </c>
      <c r="I41" s="377">
        <v>0</v>
      </c>
      <c r="J41" s="1824"/>
    </row>
    <row r="42" spans="1:10" ht="77.25" customHeight="1" x14ac:dyDescent="0.25">
      <c r="A42" s="1872"/>
      <c r="B42" s="1867"/>
      <c r="C42" s="639" t="s">
        <v>16</v>
      </c>
      <c r="D42" s="367">
        <v>0</v>
      </c>
      <c r="E42" s="367">
        <v>0</v>
      </c>
      <c r="F42" s="377">
        <v>0</v>
      </c>
      <c r="G42" s="1863"/>
      <c r="H42" s="367">
        <v>0</v>
      </c>
      <c r="I42" s="377">
        <v>0</v>
      </c>
      <c r="J42" s="1824"/>
    </row>
    <row r="43" spans="1:10" ht="95.25" customHeight="1" x14ac:dyDescent="0.25">
      <c r="A43" s="1873"/>
      <c r="B43" s="1839"/>
      <c r="C43" s="639" t="s">
        <v>19</v>
      </c>
      <c r="D43" s="367">
        <v>0</v>
      </c>
      <c r="E43" s="367">
        <v>0</v>
      </c>
      <c r="F43" s="377">
        <v>0</v>
      </c>
      <c r="G43" s="1170"/>
      <c r="H43" s="367">
        <v>0</v>
      </c>
      <c r="I43" s="377">
        <v>0</v>
      </c>
      <c r="J43" s="1170"/>
    </row>
    <row r="44" spans="1:10" ht="225" customHeight="1" x14ac:dyDescent="0.25">
      <c r="A44" s="641" t="s">
        <v>36</v>
      </c>
      <c r="B44" s="971" t="s">
        <v>1212</v>
      </c>
      <c r="C44" s="636" t="s">
        <v>19</v>
      </c>
      <c r="D44" s="367">
        <v>5127.9799999999996</v>
      </c>
      <c r="E44" s="367">
        <v>267.26</v>
      </c>
      <c r="F44" s="377">
        <f t="shared" ref="F44" si="5">E44/D44*100</f>
        <v>5.2117987979672309</v>
      </c>
      <c r="G44" s="1171" t="s">
        <v>1453</v>
      </c>
      <c r="H44" s="367">
        <v>267.26</v>
      </c>
      <c r="I44" s="377">
        <f t="shared" ref="I44" si="6">H44/D44*100</f>
        <v>5.2117987979672309</v>
      </c>
      <c r="J44" s="1181" t="s">
        <v>1446</v>
      </c>
    </row>
    <row r="45" spans="1:10" ht="18.75" hidden="1" customHeight="1" x14ac:dyDescent="0.25">
      <c r="A45" s="1864" t="s">
        <v>40</v>
      </c>
      <c r="B45" s="1838" t="s">
        <v>1213</v>
      </c>
      <c r="C45" s="639" t="s">
        <v>15</v>
      </c>
      <c r="D45" s="1154">
        <f>D46+D47</f>
        <v>0</v>
      </c>
      <c r="E45" s="1154">
        <f>E46+E47</f>
        <v>0</v>
      </c>
      <c r="F45" s="367">
        <v>0</v>
      </c>
      <c r="G45" s="1868"/>
      <c r="H45" s="1154">
        <f>H46+H47</f>
        <v>0</v>
      </c>
      <c r="I45" s="367">
        <v>0</v>
      </c>
      <c r="J45" s="1825" t="s">
        <v>1068</v>
      </c>
    </row>
    <row r="46" spans="1:10" ht="75" hidden="1" customHeight="1" x14ac:dyDescent="0.25">
      <c r="A46" s="1865"/>
      <c r="B46" s="1867"/>
      <c r="C46" s="639" t="s">
        <v>16</v>
      </c>
      <c r="D46" s="1154">
        <v>0</v>
      </c>
      <c r="E46" s="1154">
        <v>0</v>
      </c>
      <c r="F46" s="367">
        <v>0</v>
      </c>
      <c r="G46" s="1869"/>
      <c r="H46" s="1154">
        <v>0</v>
      </c>
      <c r="I46" s="367">
        <v>0</v>
      </c>
      <c r="J46" s="1850"/>
    </row>
    <row r="47" spans="1:10" ht="93.75" hidden="1" customHeight="1" x14ac:dyDescent="0.25">
      <c r="A47" s="1866"/>
      <c r="B47" s="1839"/>
      <c r="C47" s="636" t="s">
        <v>19</v>
      </c>
      <c r="D47" s="1155">
        <v>0</v>
      </c>
      <c r="E47" s="1155">
        <v>0</v>
      </c>
      <c r="F47" s="369">
        <v>0</v>
      </c>
      <c r="G47" s="1870"/>
      <c r="H47" s="1155">
        <v>0</v>
      </c>
      <c r="I47" s="369">
        <v>0</v>
      </c>
      <c r="J47" s="1826"/>
    </row>
    <row r="48" spans="1:10" ht="21.75" hidden="1" customHeight="1" x14ac:dyDescent="0.25">
      <c r="A48" s="1852" t="s">
        <v>12</v>
      </c>
      <c r="B48" s="1855" t="s">
        <v>1284</v>
      </c>
      <c r="C48" s="634" t="s">
        <v>15</v>
      </c>
      <c r="D48" s="1156">
        <f>D49+D50+D51</f>
        <v>0</v>
      </c>
      <c r="E48" s="1156">
        <f>E49+E50+E51</f>
        <v>0</v>
      </c>
      <c r="F48" s="364">
        <v>0</v>
      </c>
      <c r="G48" s="1825"/>
      <c r="H48" s="1156">
        <f>H49+H50+H51</f>
        <v>0</v>
      </c>
      <c r="I48" s="364">
        <v>0</v>
      </c>
      <c r="J48" s="1858"/>
    </row>
    <row r="49" spans="1:10" ht="74.25" hidden="1" customHeight="1" x14ac:dyDescent="0.25">
      <c r="A49" s="1853"/>
      <c r="B49" s="1856"/>
      <c r="C49" s="634" t="s">
        <v>18</v>
      </c>
      <c r="D49" s="1157">
        <f>D53</f>
        <v>0</v>
      </c>
      <c r="E49" s="1157">
        <f t="shared" ref="E49:E51" si="7">E53</f>
        <v>0</v>
      </c>
      <c r="F49" s="364">
        <v>0</v>
      </c>
      <c r="G49" s="1850"/>
      <c r="H49" s="1156">
        <f>H53</f>
        <v>0</v>
      </c>
      <c r="I49" s="364">
        <v>0</v>
      </c>
      <c r="J49" s="1859"/>
    </row>
    <row r="50" spans="1:10" ht="78" hidden="1" customHeight="1" x14ac:dyDescent="0.25">
      <c r="A50" s="1853"/>
      <c r="B50" s="1856"/>
      <c r="C50" s="634" t="s">
        <v>16</v>
      </c>
      <c r="D50" s="1157">
        <f t="shared" ref="D50:D51" si="8">D54</f>
        <v>0</v>
      </c>
      <c r="E50" s="1157">
        <f t="shared" si="7"/>
        <v>0</v>
      </c>
      <c r="F50" s="364">
        <v>0</v>
      </c>
      <c r="G50" s="1850"/>
      <c r="H50" s="1156">
        <f t="shared" ref="H50:H51" si="9">H54</f>
        <v>0</v>
      </c>
      <c r="I50" s="364">
        <v>0</v>
      </c>
      <c r="J50" s="1859"/>
    </row>
    <row r="51" spans="1:10" ht="96" hidden="1" customHeight="1" x14ac:dyDescent="0.25">
      <c r="A51" s="1854"/>
      <c r="B51" s="1857"/>
      <c r="C51" s="634" t="s">
        <v>19</v>
      </c>
      <c r="D51" s="1157">
        <f t="shared" si="8"/>
        <v>0</v>
      </c>
      <c r="E51" s="1157">
        <f t="shared" si="7"/>
        <v>0</v>
      </c>
      <c r="F51" s="364">
        <v>0</v>
      </c>
      <c r="G51" s="1826"/>
      <c r="H51" s="1156">
        <f t="shared" si="9"/>
        <v>0</v>
      </c>
      <c r="I51" s="364">
        <v>0</v>
      </c>
      <c r="J51" s="1860"/>
    </row>
    <row r="52" spans="1:10" ht="23.25" hidden="1" customHeight="1" x14ac:dyDescent="0.25">
      <c r="A52" s="1821" t="s">
        <v>49</v>
      </c>
      <c r="B52" s="1861" t="s">
        <v>1214</v>
      </c>
      <c r="C52" s="370" t="s">
        <v>15</v>
      </c>
      <c r="D52" s="1154">
        <f>D53+D54+D55</f>
        <v>0</v>
      </c>
      <c r="E52" s="1154">
        <f>E53+E54+E55</f>
        <v>0</v>
      </c>
      <c r="F52" s="367">
        <v>0</v>
      </c>
      <c r="G52" s="1862"/>
      <c r="H52" s="1154">
        <v>0</v>
      </c>
      <c r="I52" s="367">
        <v>0</v>
      </c>
      <c r="J52" s="1824" t="s">
        <v>1068</v>
      </c>
    </row>
    <row r="53" spans="1:10" ht="56.25" hidden="1" customHeight="1" x14ac:dyDescent="0.25">
      <c r="A53" s="1821"/>
      <c r="B53" s="1861"/>
      <c r="C53" s="370" t="s">
        <v>18</v>
      </c>
      <c r="D53" s="377">
        <v>0</v>
      </c>
      <c r="E53" s="377">
        <v>0</v>
      </c>
      <c r="F53" s="367">
        <v>0</v>
      </c>
      <c r="G53" s="1862"/>
      <c r="H53" s="1154">
        <v>0</v>
      </c>
      <c r="I53" s="367">
        <v>0</v>
      </c>
      <c r="J53" s="1824"/>
    </row>
    <row r="54" spans="1:10" ht="73.5" hidden="1" customHeight="1" x14ac:dyDescent="0.25">
      <c r="A54" s="1821"/>
      <c r="B54" s="1861"/>
      <c r="C54" s="370" t="s">
        <v>16</v>
      </c>
      <c r="D54" s="377">
        <v>0</v>
      </c>
      <c r="E54" s="1154">
        <v>0</v>
      </c>
      <c r="F54" s="367">
        <v>0</v>
      </c>
      <c r="G54" s="1862"/>
      <c r="H54" s="1154">
        <v>0</v>
      </c>
      <c r="I54" s="367">
        <v>0</v>
      </c>
      <c r="J54" s="1824"/>
    </row>
    <row r="55" spans="1:10" ht="95.25" hidden="1" customHeight="1" x14ac:dyDescent="0.25">
      <c r="A55" s="495"/>
      <c r="B55" s="972"/>
      <c r="C55" s="639" t="s">
        <v>19</v>
      </c>
      <c r="D55" s="1154">
        <v>0</v>
      </c>
      <c r="E55" s="1154">
        <v>0</v>
      </c>
      <c r="F55" s="367">
        <v>0</v>
      </c>
      <c r="G55" s="1169"/>
      <c r="H55" s="1154">
        <v>0</v>
      </c>
      <c r="I55" s="367">
        <v>0</v>
      </c>
      <c r="J55" s="1170"/>
    </row>
    <row r="56" spans="1:10" ht="23.25" customHeight="1" x14ac:dyDescent="0.25">
      <c r="A56" s="1811"/>
      <c r="B56" s="1844" t="s">
        <v>47</v>
      </c>
      <c r="C56" s="634" t="s">
        <v>15</v>
      </c>
      <c r="D56" s="1157">
        <f>D57+D58+D59</f>
        <v>5127.9799999999996</v>
      </c>
      <c r="E56" s="1157">
        <f>E57+E58+E59</f>
        <v>267.26</v>
      </c>
      <c r="F56" s="364">
        <f>E56/D56*100</f>
        <v>5.2117987979672309</v>
      </c>
      <c r="G56" s="1847"/>
      <c r="H56" s="1157">
        <f>H57+H58+H59</f>
        <v>267.26</v>
      </c>
      <c r="I56" s="364">
        <f>H56/D56*100</f>
        <v>5.2117987979672309</v>
      </c>
      <c r="J56" s="1825"/>
    </row>
    <row r="57" spans="1:10" ht="79.5" hidden="1" customHeight="1" x14ac:dyDescent="0.25">
      <c r="A57" s="1812"/>
      <c r="B57" s="1845"/>
      <c r="C57" s="634" t="s">
        <v>18</v>
      </c>
      <c r="D57" s="364">
        <f>D49</f>
        <v>0</v>
      </c>
      <c r="E57" s="364">
        <f>E49</f>
        <v>0</v>
      </c>
      <c r="F57" s="364">
        <v>0</v>
      </c>
      <c r="G57" s="1848"/>
      <c r="H57" s="364">
        <f>H49</f>
        <v>0</v>
      </c>
      <c r="I57" s="364">
        <v>0</v>
      </c>
      <c r="J57" s="1850"/>
    </row>
    <row r="58" spans="1:10" ht="87.75" hidden="1" customHeight="1" x14ac:dyDescent="0.25">
      <c r="A58" s="1812"/>
      <c r="B58" s="1845"/>
      <c r="C58" s="634" t="s">
        <v>16</v>
      </c>
      <c r="D58" s="364">
        <f>D30+D50</f>
        <v>0</v>
      </c>
      <c r="E58" s="364">
        <f>E30+E50</f>
        <v>0</v>
      </c>
      <c r="F58" s="364">
        <v>0</v>
      </c>
      <c r="G58" s="1848"/>
      <c r="H58" s="364">
        <f>H30+H50</f>
        <v>0</v>
      </c>
      <c r="I58" s="364">
        <v>0</v>
      </c>
      <c r="J58" s="1850"/>
    </row>
    <row r="59" spans="1:10" ht="91.5" customHeight="1" x14ac:dyDescent="0.25">
      <c r="A59" s="1813"/>
      <c r="B59" s="1846"/>
      <c r="C59" s="634" t="s">
        <v>19</v>
      </c>
      <c r="D59" s="364">
        <f>D31+D51</f>
        <v>5127.9799999999996</v>
      </c>
      <c r="E59" s="364">
        <f>E31+E51</f>
        <v>267.26</v>
      </c>
      <c r="F59" s="364">
        <f t="shared" ref="F59" si="10">E59/D59*100</f>
        <v>5.2117987979672309</v>
      </c>
      <c r="G59" s="1849"/>
      <c r="H59" s="364">
        <f>H31+H51</f>
        <v>267.26</v>
      </c>
      <c r="I59" s="364">
        <f t="shared" ref="I59" si="11">H59/D59*100</f>
        <v>5.2117987979672309</v>
      </c>
      <c r="J59" s="1826"/>
    </row>
    <row r="60" spans="1:10" ht="25.5" customHeight="1" x14ac:dyDescent="0.25">
      <c r="A60" s="1851" t="s">
        <v>26</v>
      </c>
      <c r="B60" s="1851"/>
      <c r="C60" s="1851"/>
      <c r="D60" s="1851"/>
      <c r="E60" s="1851"/>
      <c r="F60" s="1851"/>
      <c r="G60" s="1851"/>
      <c r="H60" s="1851"/>
      <c r="I60" s="1851"/>
      <c r="J60" s="1851"/>
    </row>
    <row r="61" spans="1:10" ht="90.75" customHeight="1" x14ac:dyDescent="0.25">
      <c r="A61" s="638" t="s">
        <v>9</v>
      </c>
      <c r="B61" s="476" t="s">
        <v>1215</v>
      </c>
      <c r="C61" s="476" t="s">
        <v>16</v>
      </c>
      <c r="D61" s="373">
        <f>D62</f>
        <v>52000</v>
      </c>
      <c r="E61" s="373">
        <f>E62</f>
        <v>0</v>
      </c>
      <c r="F61" s="373">
        <v>0</v>
      </c>
      <c r="G61" s="1172"/>
      <c r="H61" s="373">
        <f>H62</f>
        <v>0</v>
      </c>
      <c r="I61" s="373">
        <f>H61/D61*100</f>
        <v>0</v>
      </c>
      <c r="J61" s="1172"/>
    </row>
    <row r="62" spans="1:10" ht="324.75" customHeight="1" x14ac:dyDescent="0.25">
      <c r="A62" s="892" t="s">
        <v>10</v>
      </c>
      <c r="B62" s="1165" t="s">
        <v>1706</v>
      </c>
      <c r="C62" s="667" t="s">
        <v>16</v>
      </c>
      <c r="D62" s="374">
        <v>52000</v>
      </c>
      <c r="E62" s="374">
        <v>0</v>
      </c>
      <c r="F62" s="374">
        <v>0</v>
      </c>
      <c r="G62" s="1165" t="s">
        <v>1285</v>
      </c>
      <c r="H62" s="374">
        <v>0</v>
      </c>
      <c r="I62" s="374">
        <f t="shared" ref="I62" si="12">H62/D62*100</f>
        <v>0</v>
      </c>
      <c r="J62" s="1165" t="s">
        <v>1454</v>
      </c>
    </row>
    <row r="63" spans="1:10" ht="193.5" customHeight="1" x14ac:dyDescent="0.25">
      <c r="A63" s="666"/>
      <c r="B63" s="1165" t="s">
        <v>1707</v>
      </c>
      <c r="C63" s="667"/>
      <c r="D63" s="374"/>
      <c r="E63" s="374"/>
      <c r="F63" s="374"/>
      <c r="G63" s="1165"/>
      <c r="H63" s="374"/>
      <c r="I63" s="374"/>
      <c r="J63" s="1165"/>
    </row>
    <row r="64" spans="1:10" s="5" customFormat="1" ht="157.5" customHeight="1" x14ac:dyDescent="0.25">
      <c r="A64" s="632" t="s">
        <v>12</v>
      </c>
      <c r="B64" s="970" t="s">
        <v>1286</v>
      </c>
      <c r="C64" s="371" t="s">
        <v>19</v>
      </c>
      <c r="D64" s="364">
        <f>D65+D66+D67</f>
        <v>5300</v>
      </c>
      <c r="E64" s="364">
        <f>E65+E66+E67</f>
        <v>0</v>
      </c>
      <c r="F64" s="364">
        <f>E64/D64*100</f>
        <v>0</v>
      </c>
      <c r="G64" s="1173"/>
      <c r="H64" s="364">
        <f>H65+H66+H67</f>
        <v>0</v>
      </c>
      <c r="I64" s="364">
        <f>H64/D64*100</f>
        <v>0</v>
      </c>
      <c r="J64" s="1182"/>
    </row>
    <row r="65" spans="1:11" ht="177" customHeight="1" x14ac:dyDescent="0.25">
      <c r="A65" s="635" t="s">
        <v>49</v>
      </c>
      <c r="B65" s="1166" t="s">
        <v>1216</v>
      </c>
      <c r="C65" s="370" t="s">
        <v>19</v>
      </c>
      <c r="D65" s="1154">
        <v>100</v>
      </c>
      <c r="E65" s="1154">
        <v>0</v>
      </c>
      <c r="F65" s="367">
        <f t="shared" ref="F65" si="13">E65/D65*100</f>
        <v>0</v>
      </c>
      <c r="G65" s="1174" t="s">
        <v>1673</v>
      </c>
      <c r="H65" s="1154">
        <v>0</v>
      </c>
      <c r="I65" s="367">
        <f t="shared" ref="I65" si="14">H65/D65*100</f>
        <v>0</v>
      </c>
      <c r="J65" s="1171" t="s">
        <v>1446</v>
      </c>
    </row>
    <row r="66" spans="1:11" ht="159" customHeight="1" x14ac:dyDescent="0.25">
      <c r="A66" s="635" t="s">
        <v>50</v>
      </c>
      <c r="B66" s="1166" t="s">
        <v>1217</v>
      </c>
      <c r="C66" s="370" t="s">
        <v>19</v>
      </c>
      <c r="D66" s="1154">
        <v>100</v>
      </c>
      <c r="E66" s="1154">
        <v>0</v>
      </c>
      <c r="F66" s="367">
        <v>0</v>
      </c>
      <c r="G66" s="1174" t="s">
        <v>1455</v>
      </c>
      <c r="H66" s="1154">
        <v>0</v>
      </c>
      <c r="I66" s="367">
        <v>0</v>
      </c>
      <c r="J66" s="1170" t="s">
        <v>1446</v>
      </c>
    </row>
    <row r="67" spans="1:11" ht="306.75" customHeight="1" x14ac:dyDescent="0.25">
      <c r="A67" s="635" t="s">
        <v>93</v>
      </c>
      <c r="B67" s="1166" t="s">
        <v>1218</v>
      </c>
      <c r="C67" s="370" t="s">
        <v>19</v>
      </c>
      <c r="D67" s="1154">
        <v>5100</v>
      </c>
      <c r="E67" s="1154">
        <v>0</v>
      </c>
      <c r="F67" s="367">
        <v>0</v>
      </c>
      <c r="G67" s="1174" t="s">
        <v>1674</v>
      </c>
      <c r="H67" s="1154">
        <v>0</v>
      </c>
      <c r="I67" s="367">
        <v>0</v>
      </c>
      <c r="J67" s="1171" t="s">
        <v>1446</v>
      </c>
    </row>
    <row r="68" spans="1:11" ht="35.25" customHeight="1" x14ac:dyDescent="0.25">
      <c r="A68" s="1821"/>
      <c r="B68" s="1822" t="s">
        <v>53</v>
      </c>
      <c r="C68" s="371" t="s">
        <v>15</v>
      </c>
      <c r="D68" s="1157">
        <f>D69+D70</f>
        <v>57300</v>
      </c>
      <c r="E68" s="1157">
        <f>E69+E70</f>
        <v>0</v>
      </c>
      <c r="F68" s="364">
        <f>E68/D68*100</f>
        <v>0</v>
      </c>
      <c r="G68" s="1823"/>
      <c r="H68" s="1157">
        <f>H69+H70</f>
        <v>0</v>
      </c>
      <c r="I68" s="364">
        <f>H68*D68*100</f>
        <v>0</v>
      </c>
      <c r="J68" s="1824"/>
    </row>
    <row r="69" spans="1:11" ht="77.25" customHeight="1" x14ac:dyDescent="0.25">
      <c r="A69" s="1821"/>
      <c r="B69" s="1822"/>
      <c r="C69" s="371" t="s">
        <v>16</v>
      </c>
      <c r="D69" s="1157">
        <f>D61</f>
        <v>52000</v>
      </c>
      <c r="E69" s="1157">
        <f>E61</f>
        <v>0</v>
      </c>
      <c r="F69" s="364">
        <f t="shared" ref="F69:F70" si="15">E69/D69*100</f>
        <v>0</v>
      </c>
      <c r="G69" s="1823"/>
      <c r="H69" s="1157">
        <f>H61</f>
        <v>0</v>
      </c>
      <c r="I69" s="364">
        <f t="shared" ref="I69:I70" si="16">H69*D69*100</f>
        <v>0</v>
      </c>
      <c r="J69" s="1824"/>
    </row>
    <row r="70" spans="1:11" ht="96" customHeight="1" x14ac:dyDescent="0.25">
      <c r="A70" s="1821"/>
      <c r="B70" s="1822"/>
      <c r="C70" s="371" t="s">
        <v>19</v>
      </c>
      <c r="D70" s="1157">
        <f>D64</f>
        <v>5300</v>
      </c>
      <c r="E70" s="1157">
        <f>E64</f>
        <v>0</v>
      </c>
      <c r="F70" s="364">
        <f t="shared" si="15"/>
        <v>0</v>
      </c>
      <c r="G70" s="1823"/>
      <c r="H70" s="1157">
        <f>H64</f>
        <v>0</v>
      </c>
      <c r="I70" s="364">
        <f t="shared" si="16"/>
        <v>0</v>
      </c>
      <c r="J70" s="1824"/>
    </row>
    <row r="71" spans="1:11" ht="34.5" customHeight="1" x14ac:dyDescent="0.25">
      <c r="A71" s="1833" t="s">
        <v>27</v>
      </c>
      <c r="B71" s="1834"/>
      <c r="C71" s="1834"/>
      <c r="D71" s="1834"/>
      <c r="E71" s="1834"/>
      <c r="F71" s="1834"/>
      <c r="G71" s="1834"/>
      <c r="H71" s="1834"/>
      <c r="I71" s="1834"/>
      <c r="J71" s="1835"/>
    </row>
    <row r="72" spans="1:11" ht="117" customHeight="1" x14ac:dyDescent="0.25">
      <c r="A72" s="372" t="s">
        <v>9</v>
      </c>
      <c r="B72" s="970" t="s">
        <v>1287</v>
      </c>
      <c r="C72" s="634" t="s">
        <v>19</v>
      </c>
      <c r="D72" s="373">
        <f>D73</f>
        <v>9468.26</v>
      </c>
      <c r="E72" s="373">
        <f>E73</f>
        <v>0</v>
      </c>
      <c r="F72" s="373">
        <v>0</v>
      </c>
      <c r="G72" s="972"/>
      <c r="H72" s="373">
        <f>H73</f>
        <v>0</v>
      </c>
      <c r="I72" s="373">
        <v>0</v>
      </c>
      <c r="J72" s="1170"/>
    </row>
    <row r="73" spans="1:11" ht="378" customHeight="1" x14ac:dyDescent="0.25">
      <c r="A73" s="1836" t="s">
        <v>21</v>
      </c>
      <c r="B73" s="1838" t="s">
        <v>1219</v>
      </c>
      <c r="C73" s="1838" t="s">
        <v>19</v>
      </c>
      <c r="D73" s="1840">
        <v>9468.26</v>
      </c>
      <c r="E73" s="1840">
        <v>0</v>
      </c>
      <c r="F73" s="1840">
        <v>0</v>
      </c>
      <c r="G73" s="1842" t="s">
        <v>1704</v>
      </c>
      <c r="H73" s="1840">
        <v>0</v>
      </c>
      <c r="I73" s="1840">
        <v>0</v>
      </c>
      <c r="J73" s="1825" t="s">
        <v>1675</v>
      </c>
    </row>
    <row r="74" spans="1:11" ht="319.5" customHeight="1" x14ac:dyDescent="0.25">
      <c r="A74" s="1837"/>
      <c r="B74" s="1839"/>
      <c r="C74" s="1839"/>
      <c r="D74" s="1841"/>
      <c r="E74" s="1841"/>
      <c r="F74" s="1841"/>
      <c r="G74" s="1843"/>
      <c r="H74" s="1841"/>
      <c r="I74" s="1841"/>
      <c r="J74" s="1826"/>
    </row>
    <row r="75" spans="1:11" ht="79.5" customHeight="1" x14ac:dyDescent="0.25">
      <c r="A75" s="372" t="s">
        <v>29</v>
      </c>
      <c r="B75" s="972" t="s">
        <v>630</v>
      </c>
      <c r="C75" s="1827" t="s">
        <v>1676</v>
      </c>
      <c r="D75" s="1828"/>
      <c r="E75" s="1828"/>
      <c r="F75" s="1828"/>
      <c r="G75" s="1828"/>
      <c r="H75" s="1828"/>
      <c r="I75" s="1828"/>
      <c r="J75" s="1829"/>
    </row>
    <row r="76" spans="1:11" ht="39.75" customHeight="1" x14ac:dyDescent="0.25">
      <c r="A76" s="1830" t="s">
        <v>12</v>
      </c>
      <c r="B76" s="1831" t="s">
        <v>1288</v>
      </c>
      <c r="C76" s="375" t="s">
        <v>15</v>
      </c>
      <c r="D76" s="376">
        <f>D77+D78+D79</f>
        <v>21148.14</v>
      </c>
      <c r="E76" s="376">
        <f>E77+E78+E79</f>
        <v>1367.5</v>
      </c>
      <c r="F76" s="376">
        <f>E76/D76*100</f>
        <v>6.4662897068016383</v>
      </c>
      <c r="G76" s="1832"/>
      <c r="H76" s="1158">
        <f>H77+H78+H79</f>
        <v>1367.5</v>
      </c>
      <c r="I76" s="1158">
        <f>H76/D76*100</f>
        <v>6.4662897068016383</v>
      </c>
      <c r="J76" s="1832"/>
    </row>
    <row r="77" spans="1:11" s="6" customFormat="1" ht="90" customHeight="1" x14ac:dyDescent="0.25">
      <c r="A77" s="1830"/>
      <c r="B77" s="1831"/>
      <c r="C77" s="634" t="s">
        <v>16</v>
      </c>
      <c r="D77" s="1157">
        <f>D82</f>
        <v>0</v>
      </c>
      <c r="E77" s="1157">
        <f>E82</f>
        <v>0</v>
      </c>
      <c r="F77" s="376">
        <v>0</v>
      </c>
      <c r="G77" s="1832"/>
      <c r="H77" s="1159">
        <f>H82</f>
        <v>0</v>
      </c>
      <c r="I77" s="1158">
        <v>0</v>
      </c>
      <c r="J77" s="1832"/>
    </row>
    <row r="78" spans="1:11" s="6" customFormat="1" ht="95.25" customHeight="1" x14ac:dyDescent="0.25">
      <c r="A78" s="1830"/>
      <c r="B78" s="1831"/>
      <c r="C78" s="634" t="s">
        <v>19</v>
      </c>
      <c r="D78" s="1157">
        <f>D81</f>
        <v>19780.64</v>
      </c>
      <c r="E78" s="1157">
        <f>E81</f>
        <v>0</v>
      </c>
      <c r="F78" s="376">
        <v>0</v>
      </c>
      <c r="G78" s="1832"/>
      <c r="H78" s="1159">
        <f>H81</f>
        <v>0</v>
      </c>
      <c r="I78" s="1158">
        <v>0</v>
      </c>
      <c r="J78" s="1832"/>
    </row>
    <row r="79" spans="1:11" s="6" customFormat="1" ht="60.75" customHeight="1" x14ac:dyDescent="0.25">
      <c r="A79" s="1830"/>
      <c r="B79" s="1831"/>
      <c r="C79" s="634" t="s">
        <v>20</v>
      </c>
      <c r="D79" s="1157">
        <f>D80</f>
        <v>1367.5</v>
      </c>
      <c r="E79" s="1157">
        <f>E80</f>
        <v>1367.5</v>
      </c>
      <c r="F79" s="376">
        <f t="shared" ref="F79" si="17">E79/D79*100</f>
        <v>100</v>
      </c>
      <c r="G79" s="1832"/>
      <c r="H79" s="1159">
        <f>H80</f>
        <v>1367.5</v>
      </c>
      <c r="I79" s="1158">
        <f t="shared" ref="I79" si="18">H79/D79*100</f>
        <v>100</v>
      </c>
      <c r="J79" s="1832"/>
    </row>
    <row r="80" spans="1:11" ht="137.25" customHeight="1" x14ac:dyDescent="0.25">
      <c r="A80" s="372" t="s">
        <v>13</v>
      </c>
      <c r="B80" s="972" t="s">
        <v>1220</v>
      </c>
      <c r="C80" s="639" t="s">
        <v>20</v>
      </c>
      <c r="D80" s="377">
        <v>1367.5</v>
      </c>
      <c r="E80" s="377">
        <v>1367.5</v>
      </c>
      <c r="F80" s="377">
        <f>E80/D80*100</f>
        <v>100</v>
      </c>
      <c r="G80" s="1175" t="s">
        <v>1677</v>
      </c>
      <c r="H80" s="1160">
        <f>E80</f>
        <v>1367.5</v>
      </c>
      <c r="I80" s="1160">
        <f>H80/D80*100</f>
        <v>100</v>
      </c>
      <c r="J80" s="1170"/>
      <c r="K80" s="97"/>
    </row>
    <row r="81" spans="1:11" ht="180" customHeight="1" x14ac:dyDescent="0.25">
      <c r="A81" s="640" t="s">
        <v>50</v>
      </c>
      <c r="B81" s="972" t="s">
        <v>1221</v>
      </c>
      <c r="C81" s="639" t="s">
        <v>19</v>
      </c>
      <c r="D81" s="377">
        <v>19780.64</v>
      </c>
      <c r="E81" s="377">
        <v>0</v>
      </c>
      <c r="F81" s="377">
        <v>0</v>
      </c>
      <c r="G81" s="1175" t="s">
        <v>1705</v>
      </c>
      <c r="H81" s="1160">
        <v>0</v>
      </c>
      <c r="I81" s="1160">
        <v>0</v>
      </c>
      <c r="J81" s="1171" t="s">
        <v>1446</v>
      </c>
      <c r="K81" s="97"/>
    </row>
    <row r="82" spans="1:11" ht="188.25" hidden="1" customHeight="1" x14ac:dyDescent="0.25">
      <c r="A82" s="640" t="s">
        <v>93</v>
      </c>
      <c r="B82" s="972" t="s">
        <v>1222</v>
      </c>
      <c r="C82" s="639" t="s">
        <v>16</v>
      </c>
      <c r="D82" s="377">
        <v>0</v>
      </c>
      <c r="E82" s="377">
        <v>0</v>
      </c>
      <c r="F82" s="377">
        <v>0</v>
      </c>
      <c r="G82" s="1175"/>
      <c r="H82" s="1160">
        <v>0</v>
      </c>
      <c r="I82" s="1160">
        <v>0</v>
      </c>
      <c r="J82" s="1170" t="s">
        <v>1068</v>
      </c>
    </row>
    <row r="83" spans="1:11" ht="84.75" customHeight="1" x14ac:dyDescent="0.25">
      <c r="A83" s="633" t="s">
        <v>14</v>
      </c>
      <c r="B83" s="970" t="s">
        <v>1289</v>
      </c>
      <c r="C83" s="378"/>
      <c r="D83" s="374">
        <v>0</v>
      </c>
      <c r="E83" s="374">
        <v>0</v>
      </c>
      <c r="F83" s="374">
        <v>0</v>
      </c>
      <c r="G83" s="1176"/>
      <c r="H83" s="1161">
        <v>0</v>
      </c>
      <c r="I83" s="1160">
        <v>0</v>
      </c>
      <c r="J83" s="1176"/>
    </row>
    <row r="84" spans="1:11" ht="93" customHeight="1" x14ac:dyDescent="0.25">
      <c r="A84" s="372" t="s">
        <v>17</v>
      </c>
      <c r="B84" s="972" t="s">
        <v>1223</v>
      </c>
      <c r="C84" s="1808" t="s">
        <v>1400</v>
      </c>
      <c r="D84" s="1809"/>
      <c r="E84" s="1809"/>
      <c r="F84" s="1809"/>
      <c r="G84" s="1809"/>
      <c r="H84" s="1809"/>
      <c r="I84" s="1809"/>
      <c r="J84" s="1810"/>
    </row>
    <row r="85" spans="1:11" ht="31.5" customHeight="1" x14ac:dyDescent="0.25">
      <c r="A85" s="1811"/>
      <c r="B85" s="1814" t="s">
        <v>57</v>
      </c>
      <c r="C85" s="634" t="s">
        <v>15</v>
      </c>
      <c r="D85" s="364">
        <f>D86+D87+D88</f>
        <v>30616.400000000001</v>
      </c>
      <c r="E85" s="364">
        <f>E86+E87+E88</f>
        <v>1367.5</v>
      </c>
      <c r="F85" s="364">
        <f>E85/D85*100</f>
        <v>4.4665604055342891</v>
      </c>
      <c r="G85" s="1817"/>
      <c r="H85" s="364">
        <f>H86+H87+H88</f>
        <v>1367.5</v>
      </c>
      <c r="I85" s="364">
        <f>H85/D85*100</f>
        <v>4.4665604055342891</v>
      </c>
      <c r="J85" s="1785"/>
    </row>
    <row r="86" spans="1:11" ht="73.5" customHeight="1" x14ac:dyDescent="0.25">
      <c r="A86" s="1812"/>
      <c r="B86" s="1815"/>
      <c r="C86" s="634" t="s">
        <v>16</v>
      </c>
      <c r="D86" s="364">
        <f>D77</f>
        <v>0</v>
      </c>
      <c r="E86" s="364">
        <f>E77</f>
        <v>0</v>
      </c>
      <c r="F86" s="364">
        <v>0</v>
      </c>
      <c r="G86" s="1818"/>
      <c r="H86" s="364">
        <f>H77</f>
        <v>0</v>
      </c>
      <c r="I86" s="364">
        <v>0</v>
      </c>
      <c r="J86" s="1786"/>
    </row>
    <row r="87" spans="1:11" ht="88.5" customHeight="1" x14ac:dyDescent="0.25">
      <c r="A87" s="1812"/>
      <c r="B87" s="1815"/>
      <c r="C87" s="634" t="s">
        <v>19</v>
      </c>
      <c r="D87" s="364">
        <f>D72+D78+D83</f>
        <v>29248.9</v>
      </c>
      <c r="E87" s="364">
        <f>E77+E78</f>
        <v>0</v>
      </c>
      <c r="F87" s="364">
        <v>0</v>
      </c>
      <c r="G87" s="1818"/>
      <c r="H87" s="364">
        <f>H78</f>
        <v>0</v>
      </c>
      <c r="I87" s="364">
        <v>0</v>
      </c>
      <c r="J87" s="1786"/>
    </row>
    <row r="88" spans="1:11" ht="58.5" customHeight="1" x14ac:dyDescent="0.25">
      <c r="A88" s="1813"/>
      <c r="B88" s="1816"/>
      <c r="C88" s="634" t="s">
        <v>20</v>
      </c>
      <c r="D88" s="364">
        <f>D79</f>
        <v>1367.5</v>
      </c>
      <c r="E88" s="364">
        <f>E79</f>
        <v>1367.5</v>
      </c>
      <c r="F88" s="364">
        <f t="shared" ref="F88" si="19">E88/D88*100</f>
        <v>100</v>
      </c>
      <c r="G88" s="1819"/>
      <c r="H88" s="364">
        <f>H72+H79</f>
        <v>1367.5</v>
      </c>
      <c r="I88" s="364">
        <f t="shared" ref="I88" si="20">H88/D88*100</f>
        <v>100</v>
      </c>
      <c r="J88" s="1787"/>
    </row>
    <row r="89" spans="1:11" ht="23.25" customHeight="1" x14ac:dyDescent="0.25">
      <c r="A89" s="1820" t="s">
        <v>28</v>
      </c>
      <c r="B89" s="1820"/>
      <c r="C89" s="1820"/>
      <c r="D89" s="1820"/>
      <c r="E89" s="1820"/>
      <c r="F89" s="1820"/>
      <c r="G89" s="1820"/>
      <c r="H89" s="1820"/>
      <c r="I89" s="1820"/>
      <c r="J89" s="1820"/>
    </row>
    <row r="90" spans="1:11" ht="26.25" customHeight="1" x14ac:dyDescent="0.25">
      <c r="A90" s="1802" t="s">
        <v>9</v>
      </c>
      <c r="B90" s="1795" t="s">
        <v>1224</v>
      </c>
      <c r="C90" s="477" t="s">
        <v>15</v>
      </c>
      <c r="D90" s="969">
        <f>D91+D92</f>
        <v>20084.52</v>
      </c>
      <c r="E90" s="969">
        <f>E91+E92</f>
        <v>15671.61</v>
      </c>
      <c r="F90" s="969">
        <f>E90/D90*100</f>
        <v>78.028302394082601</v>
      </c>
      <c r="G90" s="1805"/>
      <c r="H90" s="969">
        <f ca="1">H91+H92</f>
        <v>15671.61</v>
      </c>
      <c r="I90" s="969">
        <f ca="1">H90/D90*100</f>
        <v>78.028302394082601</v>
      </c>
      <c r="J90" s="1805"/>
    </row>
    <row r="91" spans="1:11" ht="75.75" customHeight="1" x14ac:dyDescent="0.25">
      <c r="A91" s="1803"/>
      <c r="B91" s="1796"/>
      <c r="C91" s="477" t="s">
        <v>16</v>
      </c>
      <c r="D91" s="969">
        <f>D98</f>
        <v>424</v>
      </c>
      <c r="E91" s="969">
        <f>E98</f>
        <v>0</v>
      </c>
      <c r="F91" s="969">
        <f t="shared" ref="F91:F92" si="21">E91/D91*100</f>
        <v>0</v>
      </c>
      <c r="G91" s="1806"/>
      <c r="H91" s="969">
        <f ca="1">H100</f>
        <v>0</v>
      </c>
      <c r="I91" s="364">
        <f t="shared" ref="I91:I106" ca="1" si="22">H91/D91*100</f>
        <v>0</v>
      </c>
      <c r="J91" s="1806"/>
    </row>
    <row r="92" spans="1:11" s="6" customFormat="1" ht="95.25" customHeight="1" x14ac:dyDescent="0.25">
      <c r="A92" s="1804"/>
      <c r="B92" s="1797"/>
      <c r="C92" s="634" t="s">
        <v>19</v>
      </c>
      <c r="D92" s="364">
        <f>D94+D95</f>
        <v>19660.52</v>
      </c>
      <c r="E92" s="364">
        <f>E94+E95</f>
        <v>15671.61</v>
      </c>
      <c r="F92" s="969">
        <f t="shared" si="21"/>
        <v>79.711065627969148</v>
      </c>
      <c r="G92" s="1807"/>
      <c r="H92" s="364">
        <f>H94+H95</f>
        <v>15671.61</v>
      </c>
      <c r="I92" s="364">
        <f t="shared" si="22"/>
        <v>79.711065627969148</v>
      </c>
      <c r="J92" s="1807"/>
    </row>
    <row r="93" spans="1:11" s="6" customFormat="1" ht="98.25" hidden="1" customHeight="1" x14ac:dyDescent="0.25">
      <c r="A93" s="478" t="s">
        <v>10</v>
      </c>
      <c r="B93" s="968" t="s">
        <v>1225</v>
      </c>
      <c r="C93" s="639" t="s">
        <v>16</v>
      </c>
      <c r="D93" s="367">
        <v>0</v>
      </c>
      <c r="E93" s="367">
        <v>0</v>
      </c>
      <c r="F93" s="367">
        <v>0</v>
      </c>
      <c r="G93" s="1177"/>
      <c r="H93" s="367">
        <v>0</v>
      </c>
      <c r="I93" s="367">
        <v>0</v>
      </c>
      <c r="J93" s="1183" t="s">
        <v>1068</v>
      </c>
    </row>
    <row r="94" spans="1:11" ht="149.25" customHeight="1" x14ac:dyDescent="0.25">
      <c r="A94" s="379" t="s">
        <v>29</v>
      </c>
      <c r="B94" s="380" t="s">
        <v>1226</v>
      </c>
      <c r="C94" s="639" t="s">
        <v>19</v>
      </c>
      <c r="D94" s="367">
        <v>14700.6</v>
      </c>
      <c r="E94" s="367">
        <v>13044.6</v>
      </c>
      <c r="F94" s="367">
        <f t="shared" ref="F94:F106" si="23">E94/D94*100</f>
        <v>88.735153667197253</v>
      </c>
      <c r="G94" s="1178" t="s">
        <v>1678</v>
      </c>
      <c r="H94" s="1162">
        <v>13044.6</v>
      </c>
      <c r="I94" s="367">
        <f t="shared" si="22"/>
        <v>88.735153667197253</v>
      </c>
      <c r="J94" s="1170"/>
    </row>
    <row r="95" spans="1:11" ht="142.5" customHeight="1" x14ac:dyDescent="0.25">
      <c r="A95" s="379" t="s">
        <v>29</v>
      </c>
      <c r="B95" s="380" t="s">
        <v>1227</v>
      </c>
      <c r="C95" s="664" t="s">
        <v>19</v>
      </c>
      <c r="D95" s="367">
        <f>D96</f>
        <v>4959.92</v>
      </c>
      <c r="E95" s="367">
        <f>E96</f>
        <v>2627.01</v>
      </c>
      <c r="F95" s="367">
        <f t="shared" si="23"/>
        <v>52.964765560734847</v>
      </c>
      <c r="G95" s="1166" t="s">
        <v>2005</v>
      </c>
      <c r="H95" s="367">
        <f>H96</f>
        <v>2627.01</v>
      </c>
      <c r="I95" s="367">
        <f t="shared" si="22"/>
        <v>52.964765560734847</v>
      </c>
      <c r="J95" s="1171" t="s">
        <v>1446</v>
      </c>
    </row>
    <row r="96" spans="1:11" ht="114" customHeight="1" x14ac:dyDescent="0.25">
      <c r="A96" s="379" t="s">
        <v>195</v>
      </c>
      <c r="B96" s="380" t="s">
        <v>631</v>
      </c>
      <c r="C96" s="370" t="s">
        <v>19</v>
      </c>
      <c r="D96" s="367">
        <v>4959.92</v>
      </c>
      <c r="E96" s="367">
        <v>2627.01</v>
      </c>
      <c r="F96" s="367">
        <f t="shared" si="23"/>
        <v>52.964765560734847</v>
      </c>
      <c r="G96" s="1166" t="s">
        <v>1923</v>
      </c>
      <c r="H96" s="1163">
        <v>2627.01</v>
      </c>
      <c r="I96" s="367">
        <f t="shared" si="22"/>
        <v>52.964765560734847</v>
      </c>
      <c r="J96" s="1171"/>
    </row>
    <row r="97" spans="1:11" ht="24.75" customHeight="1" x14ac:dyDescent="0.25">
      <c r="A97" s="1788" t="s">
        <v>30</v>
      </c>
      <c r="B97" s="1790" t="s">
        <v>1575</v>
      </c>
      <c r="C97" s="370" t="s">
        <v>15</v>
      </c>
      <c r="D97" s="367">
        <f>D98</f>
        <v>424</v>
      </c>
      <c r="E97" s="367">
        <f>E98</f>
        <v>0</v>
      </c>
      <c r="F97" s="613">
        <f>E97/D97*100</f>
        <v>0</v>
      </c>
      <c r="G97" s="1179"/>
      <c r="H97" s="1163">
        <f>H98</f>
        <v>0</v>
      </c>
      <c r="I97" s="613">
        <f>H97/D97*100</f>
        <v>0</v>
      </c>
      <c r="J97" s="1792"/>
    </row>
    <row r="98" spans="1:11" ht="108" customHeight="1" x14ac:dyDescent="0.25">
      <c r="A98" s="1789"/>
      <c r="B98" s="1791"/>
      <c r="C98" s="370" t="s">
        <v>16</v>
      </c>
      <c r="D98" s="367">
        <v>424</v>
      </c>
      <c r="E98" s="367">
        <v>0</v>
      </c>
      <c r="F98" s="367">
        <v>0</v>
      </c>
      <c r="G98" s="1179"/>
      <c r="H98" s="1163">
        <v>0</v>
      </c>
      <c r="I98" s="367">
        <v>0</v>
      </c>
      <c r="J98" s="1793"/>
    </row>
    <row r="99" spans="1:11" ht="18" customHeight="1" x14ac:dyDescent="0.25">
      <c r="A99" s="1788"/>
      <c r="B99" s="1795" t="s">
        <v>58</v>
      </c>
      <c r="C99" s="371" t="s">
        <v>15</v>
      </c>
      <c r="D99" s="364">
        <f>D100+D101</f>
        <v>20084.52</v>
      </c>
      <c r="E99" s="364">
        <f>E100+E101</f>
        <v>15671.61</v>
      </c>
      <c r="F99" s="364">
        <f>E99/D99*100</f>
        <v>78.028302394082601</v>
      </c>
      <c r="G99" s="1798"/>
      <c r="H99" s="1164">
        <f ca="1">H100+H101</f>
        <v>15671.61</v>
      </c>
      <c r="I99" s="364">
        <f ca="1">H99/D99*100</f>
        <v>78.028302394082601</v>
      </c>
      <c r="J99" s="1792"/>
    </row>
    <row r="100" spans="1:11" ht="75" customHeight="1" x14ac:dyDescent="0.25">
      <c r="A100" s="1794"/>
      <c r="B100" s="1796"/>
      <c r="C100" s="371" t="s">
        <v>16</v>
      </c>
      <c r="D100" s="364">
        <f>D91</f>
        <v>424</v>
      </c>
      <c r="E100" s="364">
        <f>E91</f>
        <v>0</v>
      </c>
      <c r="F100" s="364">
        <f t="shared" si="23"/>
        <v>0</v>
      </c>
      <c r="G100" s="1799"/>
      <c r="H100" s="1164">
        <f ca="1">H91</f>
        <v>0</v>
      </c>
      <c r="I100" s="364">
        <f t="shared" ca="1" si="22"/>
        <v>0</v>
      </c>
      <c r="J100" s="1801"/>
    </row>
    <row r="101" spans="1:11" ht="94.5" customHeight="1" x14ac:dyDescent="0.25">
      <c r="A101" s="1789"/>
      <c r="B101" s="1797"/>
      <c r="C101" s="634" t="s">
        <v>19</v>
      </c>
      <c r="D101" s="364">
        <f>D92</f>
        <v>19660.52</v>
      </c>
      <c r="E101" s="364">
        <f>E92</f>
        <v>15671.61</v>
      </c>
      <c r="F101" s="364">
        <f t="shared" si="23"/>
        <v>79.711065627969148</v>
      </c>
      <c r="G101" s="1800"/>
      <c r="H101" s="364">
        <f>H92</f>
        <v>15671.61</v>
      </c>
      <c r="I101" s="364">
        <f t="shared" si="22"/>
        <v>79.711065627969148</v>
      </c>
      <c r="J101" s="1793"/>
    </row>
    <row r="102" spans="1:11" ht="21" customHeight="1" x14ac:dyDescent="0.3">
      <c r="A102" s="1780"/>
      <c r="B102" s="1781" t="s">
        <v>23</v>
      </c>
      <c r="C102" s="479" t="s">
        <v>15</v>
      </c>
      <c r="D102" s="364">
        <f>D103+D104+D105+D106</f>
        <v>113128.90000000001</v>
      </c>
      <c r="E102" s="364">
        <f>E103+E104+E105+E106</f>
        <v>17306.370000000003</v>
      </c>
      <c r="F102" s="364">
        <f t="shared" si="23"/>
        <v>15.297921220837472</v>
      </c>
      <c r="G102" s="1782"/>
      <c r="H102" s="364">
        <f>H103+H104+H105+H106</f>
        <v>17306.370000000003</v>
      </c>
      <c r="I102" s="364">
        <f t="shared" si="22"/>
        <v>15.297921220837472</v>
      </c>
      <c r="J102" s="1785"/>
      <c r="K102" s="72"/>
    </row>
    <row r="103" spans="1:11" ht="57" customHeight="1" x14ac:dyDescent="0.25">
      <c r="A103" s="1780"/>
      <c r="B103" s="1781"/>
      <c r="C103" s="634" t="s">
        <v>18</v>
      </c>
      <c r="D103" s="364">
        <f>D25+D57</f>
        <v>0</v>
      </c>
      <c r="E103" s="364">
        <f>E25+E57</f>
        <v>0</v>
      </c>
      <c r="F103" s="364">
        <v>0</v>
      </c>
      <c r="G103" s="1783"/>
      <c r="H103" s="364">
        <f>H25+H57</f>
        <v>0</v>
      </c>
      <c r="I103" s="364">
        <v>0</v>
      </c>
      <c r="J103" s="1786"/>
      <c r="K103" s="72"/>
    </row>
    <row r="104" spans="1:11" ht="75.75" customHeight="1" x14ac:dyDescent="0.25">
      <c r="A104" s="1780"/>
      <c r="B104" s="1781"/>
      <c r="C104" s="634" t="s">
        <v>16</v>
      </c>
      <c r="D104" s="364">
        <f>D26+D58+D69+D86+D100</f>
        <v>52424</v>
      </c>
      <c r="E104" s="364">
        <f>E26+E58+E86</f>
        <v>0</v>
      </c>
      <c r="F104" s="364">
        <f t="shared" si="23"/>
        <v>0</v>
      </c>
      <c r="G104" s="1783"/>
      <c r="H104" s="364">
        <f>H26+H58+H86</f>
        <v>0</v>
      </c>
      <c r="I104" s="364">
        <f t="shared" si="22"/>
        <v>0</v>
      </c>
      <c r="J104" s="1786"/>
      <c r="K104" s="72"/>
    </row>
    <row r="105" spans="1:11" ht="94.5" customHeight="1" x14ac:dyDescent="0.25">
      <c r="A105" s="1780"/>
      <c r="B105" s="1781"/>
      <c r="C105" s="634" t="s">
        <v>19</v>
      </c>
      <c r="D105" s="364">
        <f>D27+D59+D70+D87+D101</f>
        <v>59337.400000000009</v>
      </c>
      <c r="E105" s="364">
        <f>E27+E59+E70+E87+E101</f>
        <v>15938.87</v>
      </c>
      <c r="F105" s="364">
        <f t="shared" si="23"/>
        <v>26.861422981121514</v>
      </c>
      <c r="G105" s="1783"/>
      <c r="H105" s="364">
        <f>H27+H59+H70+H87+H101</f>
        <v>15938.87</v>
      </c>
      <c r="I105" s="364">
        <f t="shared" si="22"/>
        <v>26.861422981121514</v>
      </c>
      <c r="J105" s="1786"/>
    </row>
    <row r="106" spans="1:11" ht="55.5" customHeight="1" x14ac:dyDescent="0.25">
      <c r="A106" s="1780"/>
      <c r="B106" s="1781"/>
      <c r="C106" s="634" t="s">
        <v>20</v>
      </c>
      <c r="D106" s="364">
        <f>D88</f>
        <v>1367.5</v>
      </c>
      <c r="E106" s="364">
        <f>E88</f>
        <v>1367.5</v>
      </c>
      <c r="F106" s="364">
        <f t="shared" si="23"/>
        <v>100</v>
      </c>
      <c r="G106" s="1784"/>
      <c r="H106" s="364">
        <f>H88</f>
        <v>1367.5</v>
      </c>
      <c r="I106" s="364">
        <f t="shared" si="22"/>
        <v>100</v>
      </c>
      <c r="J106" s="1787"/>
    </row>
    <row r="107" spans="1:11" ht="17.25" customHeight="1" x14ac:dyDescent="0.25">
      <c r="A107" s="480"/>
      <c r="B107" s="1167"/>
      <c r="C107" s="481"/>
      <c r="D107" s="482"/>
      <c r="E107" s="642"/>
      <c r="F107" s="642"/>
      <c r="G107" s="1167"/>
      <c r="H107" s="642"/>
      <c r="I107" s="642"/>
    </row>
    <row r="108" spans="1:11" ht="15.75" customHeight="1" x14ac:dyDescent="0.25">
      <c r="A108" s="480"/>
      <c r="B108" s="1167"/>
      <c r="C108" s="481"/>
      <c r="D108" s="642"/>
      <c r="E108" s="642"/>
      <c r="F108" s="642"/>
      <c r="G108" s="1167"/>
      <c r="H108" s="642"/>
      <c r="I108" s="642"/>
    </row>
    <row r="109" spans="1:11" ht="15.75" customHeight="1" x14ac:dyDescent="0.25">
      <c r="A109" s="480"/>
      <c r="B109" s="1167"/>
      <c r="C109" s="481"/>
      <c r="D109" s="642"/>
      <c r="E109" s="642"/>
      <c r="F109" s="642"/>
      <c r="G109" s="1167"/>
      <c r="H109" s="642"/>
      <c r="I109" s="642"/>
    </row>
    <row r="110" spans="1:11" ht="15.75" customHeight="1" x14ac:dyDescent="0.25">
      <c r="A110" s="480"/>
      <c r="B110" s="1167"/>
      <c r="C110" s="481"/>
      <c r="D110" s="642"/>
      <c r="E110" s="642"/>
      <c r="F110" s="642"/>
      <c r="G110" s="1167"/>
      <c r="H110" s="642"/>
      <c r="I110" s="642"/>
    </row>
    <row r="111" spans="1:11" ht="15.75" customHeight="1" x14ac:dyDescent="0.25">
      <c r="A111" s="480"/>
      <c r="B111" s="1167"/>
      <c r="C111" s="481"/>
      <c r="D111" s="642"/>
      <c r="E111" s="642"/>
      <c r="F111" s="642"/>
      <c r="G111" s="1167"/>
      <c r="H111" s="642"/>
      <c r="I111" s="642"/>
    </row>
  </sheetData>
  <mergeCells count="102">
    <mergeCell ref="A1:J1"/>
    <mergeCell ref="A2:J2"/>
    <mergeCell ref="A3:J3"/>
    <mergeCell ref="A4:J4"/>
    <mergeCell ref="A5:J5"/>
    <mergeCell ref="A8:J8"/>
    <mergeCell ref="A20:A23"/>
    <mergeCell ref="B20:B23"/>
    <mergeCell ref="G20:G23"/>
    <mergeCell ref="J20:J23"/>
    <mergeCell ref="A24:A27"/>
    <mergeCell ref="B24:B27"/>
    <mergeCell ref="G24:G27"/>
    <mergeCell ref="J24:J27"/>
    <mergeCell ref="A9:A10"/>
    <mergeCell ref="B9:B10"/>
    <mergeCell ref="G9:G10"/>
    <mergeCell ref="J9:J10"/>
    <mergeCell ref="J11:J13"/>
    <mergeCell ref="A16:A19"/>
    <mergeCell ref="B16:B19"/>
    <mergeCell ref="G16:G19"/>
    <mergeCell ref="J16:J19"/>
    <mergeCell ref="A28:J28"/>
    <mergeCell ref="A29:A31"/>
    <mergeCell ref="B29:B31"/>
    <mergeCell ref="G29:G31"/>
    <mergeCell ref="J29:J31"/>
    <mergeCell ref="A32:A34"/>
    <mergeCell ref="B32:B34"/>
    <mergeCell ref="G32:G34"/>
    <mergeCell ref="J32:J34"/>
    <mergeCell ref="G41:G42"/>
    <mergeCell ref="J41:J42"/>
    <mergeCell ref="A45:A47"/>
    <mergeCell ref="B45:B47"/>
    <mergeCell ref="G45:G47"/>
    <mergeCell ref="J45:J47"/>
    <mergeCell ref="A41:A43"/>
    <mergeCell ref="B41:B43"/>
    <mergeCell ref="A35:A37"/>
    <mergeCell ref="B35:B37"/>
    <mergeCell ref="G35:G37"/>
    <mergeCell ref="J35:J37"/>
    <mergeCell ref="A38:A40"/>
    <mergeCell ref="B38:B40"/>
    <mergeCell ref="G38:G40"/>
    <mergeCell ref="J38:J40"/>
    <mergeCell ref="A56:A59"/>
    <mergeCell ref="B56:B59"/>
    <mergeCell ref="G56:G59"/>
    <mergeCell ref="J56:J59"/>
    <mergeCell ref="A60:J60"/>
    <mergeCell ref="A48:A51"/>
    <mergeCell ref="B48:B51"/>
    <mergeCell ref="G48:G51"/>
    <mergeCell ref="J48:J51"/>
    <mergeCell ref="A52:A54"/>
    <mergeCell ref="B52:B54"/>
    <mergeCell ref="G52:G54"/>
    <mergeCell ref="J52:J54"/>
    <mergeCell ref="A68:A70"/>
    <mergeCell ref="B68:B70"/>
    <mergeCell ref="G68:G70"/>
    <mergeCell ref="J68:J70"/>
    <mergeCell ref="J73:J74"/>
    <mergeCell ref="C75:J75"/>
    <mergeCell ref="A76:A79"/>
    <mergeCell ref="B76:B79"/>
    <mergeCell ref="G76:G79"/>
    <mergeCell ref="J76:J79"/>
    <mergeCell ref="A71:J71"/>
    <mergeCell ref="A73:A74"/>
    <mergeCell ref="B73:B74"/>
    <mergeCell ref="C73:C74"/>
    <mergeCell ref="D73:D74"/>
    <mergeCell ref="E73:E74"/>
    <mergeCell ref="F73:F74"/>
    <mergeCell ref="G73:G74"/>
    <mergeCell ref="H73:H74"/>
    <mergeCell ref="I73:I74"/>
    <mergeCell ref="A90:A92"/>
    <mergeCell ref="B90:B92"/>
    <mergeCell ref="G90:G92"/>
    <mergeCell ref="J90:J92"/>
    <mergeCell ref="C84:J84"/>
    <mergeCell ref="A85:A88"/>
    <mergeCell ref="B85:B88"/>
    <mergeCell ref="G85:G88"/>
    <mergeCell ref="J85:J88"/>
    <mergeCell ref="A89:J89"/>
    <mergeCell ref="A102:A106"/>
    <mergeCell ref="B102:B106"/>
    <mergeCell ref="G102:G106"/>
    <mergeCell ref="J102:J106"/>
    <mergeCell ref="A97:A98"/>
    <mergeCell ref="B97:B98"/>
    <mergeCell ref="J97:J98"/>
    <mergeCell ref="A99:A101"/>
    <mergeCell ref="B99:B101"/>
    <mergeCell ref="G99:G101"/>
    <mergeCell ref="J99:J101"/>
  </mergeCells>
  <pageMargins left="0.78740157480314965" right="0.39370078740157483" top="0.78740157480314965" bottom="0.78740157480314965" header="0" footer="0.39370078740157483"/>
  <pageSetup paperSize="9" scale="62" firstPageNumber="109" fitToWidth="0" fitToHeight="0" orientation="landscape" useFirstPageNumber="1" r:id="rId1"/>
  <headerFooter>
    <oddFooter>&amp;R&amp;"Times New Roman,обычный"&amp;14&amp;P</oddFooter>
  </headerFooter>
  <rowBreaks count="1" manualBreakCount="1">
    <brk id="10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N81"/>
  <sheetViews>
    <sheetView view="pageBreakPreview" topLeftCell="A50" zoomScale="60" zoomScaleNormal="60" workbookViewId="0">
      <selection activeCell="G51" sqref="G51"/>
    </sheetView>
  </sheetViews>
  <sheetFormatPr defaultColWidth="8.7109375" defaultRowHeight="12.75" x14ac:dyDescent="0.2"/>
  <cols>
    <col min="1" max="1" width="7.5703125" style="87" customWidth="1"/>
    <col min="2" max="2" width="41.42578125" style="1185" customWidth="1"/>
    <col min="3" max="3" width="15.7109375" style="87" customWidth="1"/>
    <col min="4" max="4" width="13.140625" style="87" customWidth="1"/>
    <col min="5" max="5" width="14.28515625" style="87" customWidth="1"/>
    <col min="6" max="6" width="11.5703125" style="87" customWidth="1"/>
    <col min="7" max="7" width="62" style="1185" customWidth="1"/>
    <col min="8" max="8" width="13" style="87" customWidth="1"/>
    <col min="9" max="9" width="10.5703125" style="87" customWidth="1"/>
    <col min="10" max="10" width="26" style="1200" customWidth="1"/>
    <col min="11" max="12" width="8.7109375" style="87"/>
    <col min="13" max="13" width="56.5703125" style="87" customWidth="1"/>
    <col min="14" max="14" width="21.5703125" style="87" customWidth="1"/>
    <col min="15" max="16" width="8.7109375" style="87" customWidth="1"/>
    <col min="17" max="16384" width="8.7109375" style="87"/>
  </cols>
  <sheetData>
    <row r="1" spans="1:10" ht="46.35" customHeight="1" x14ac:dyDescent="0.2">
      <c r="A1" s="1943" t="s">
        <v>878</v>
      </c>
      <c r="B1" s="1943"/>
      <c r="C1" s="1943"/>
      <c r="D1" s="1943"/>
      <c r="E1" s="1943"/>
      <c r="F1" s="1943"/>
      <c r="G1" s="1943"/>
      <c r="H1" s="1943"/>
      <c r="I1" s="1943"/>
      <c r="J1" s="1943"/>
    </row>
    <row r="2" spans="1:10" ht="22.5" customHeight="1" x14ac:dyDescent="0.2">
      <c r="A2" s="1943" t="s">
        <v>323</v>
      </c>
      <c r="B2" s="1943"/>
      <c r="C2" s="1943"/>
      <c r="D2" s="1943"/>
      <c r="E2" s="1943"/>
      <c r="F2" s="1943"/>
      <c r="G2" s="1943"/>
      <c r="H2" s="1943"/>
      <c r="I2" s="1943"/>
      <c r="J2" s="1943"/>
    </row>
    <row r="3" spans="1:10" ht="30" customHeight="1" x14ac:dyDescent="0.2">
      <c r="A3" s="1943" t="s">
        <v>1542</v>
      </c>
      <c r="B3" s="1943"/>
      <c r="C3" s="1943"/>
      <c r="D3" s="1943"/>
      <c r="E3" s="1943"/>
      <c r="F3" s="1943"/>
      <c r="G3" s="1943"/>
      <c r="H3" s="1943"/>
      <c r="I3" s="1943"/>
      <c r="J3" s="1943"/>
    </row>
    <row r="4" spans="1:10" ht="129" customHeight="1" x14ac:dyDescent="0.2">
      <c r="A4" s="1020" t="s">
        <v>1</v>
      </c>
      <c r="B4" s="149" t="s">
        <v>2</v>
      </c>
      <c r="C4" s="149" t="s">
        <v>3</v>
      </c>
      <c r="D4" s="150" t="s">
        <v>892</v>
      </c>
      <c r="E4" s="151" t="s">
        <v>1587</v>
      </c>
      <c r="F4" s="151" t="s">
        <v>4</v>
      </c>
      <c r="G4" s="149" t="s">
        <v>5</v>
      </c>
      <c r="H4" s="149" t="s">
        <v>1588</v>
      </c>
      <c r="I4" s="149" t="s">
        <v>6</v>
      </c>
      <c r="J4" s="149" t="s">
        <v>7</v>
      </c>
    </row>
    <row r="5" spans="1:10" ht="18.75" x14ac:dyDescent="0.2">
      <c r="A5" s="724">
        <v>1</v>
      </c>
      <c r="B5" s="724">
        <v>2</v>
      </c>
      <c r="C5" s="724">
        <v>3</v>
      </c>
      <c r="D5" s="724">
        <v>4</v>
      </c>
      <c r="E5" s="724">
        <v>5</v>
      </c>
      <c r="F5" s="724">
        <v>6</v>
      </c>
      <c r="G5" s="724">
        <v>7</v>
      </c>
      <c r="H5" s="724">
        <v>8</v>
      </c>
      <c r="I5" s="724">
        <v>9</v>
      </c>
      <c r="J5" s="851">
        <v>10</v>
      </c>
    </row>
    <row r="6" spans="1:10" ht="18.75" x14ac:dyDescent="0.2">
      <c r="A6" s="1898" t="s">
        <v>1275</v>
      </c>
      <c r="B6" s="1898"/>
      <c r="C6" s="1898"/>
      <c r="D6" s="1898"/>
      <c r="E6" s="1898"/>
      <c r="F6" s="1898"/>
      <c r="G6" s="1898"/>
      <c r="H6" s="1898"/>
      <c r="I6" s="1898"/>
      <c r="J6" s="1898"/>
    </row>
    <row r="7" spans="1:10" ht="98.25" customHeight="1" x14ac:dyDescent="0.2">
      <c r="A7" s="725" t="s">
        <v>9</v>
      </c>
      <c r="B7" s="973" t="s">
        <v>684</v>
      </c>
      <c r="C7" s="727" t="s">
        <v>19</v>
      </c>
      <c r="D7" s="728">
        <f>D8+D9+D10+D11+D12+D13</f>
        <v>0</v>
      </c>
      <c r="E7" s="728">
        <f>E8+E9+E10+E11+E12+E13</f>
        <v>0</v>
      </c>
      <c r="F7" s="729">
        <v>0</v>
      </c>
      <c r="G7" s="1186"/>
      <c r="H7" s="728">
        <f>H8+H9+H10+H11+H12+H13</f>
        <v>0</v>
      </c>
      <c r="I7" s="728">
        <f>I8+I9+I10+I11+I12+I13</f>
        <v>0</v>
      </c>
      <c r="J7" s="1194"/>
    </row>
    <row r="8" spans="1:10" ht="246.75" customHeight="1" x14ac:dyDescent="0.2">
      <c r="A8" s="730" t="s">
        <v>21</v>
      </c>
      <c r="B8" s="977" t="s">
        <v>685</v>
      </c>
      <c r="C8" s="732" t="s">
        <v>19</v>
      </c>
      <c r="D8" s="951">
        <v>0</v>
      </c>
      <c r="E8" s="975">
        <v>0</v>
      </c>
      <c r="F8" s="975">
        <v>0</v>
      </c>
      <c r="G8" s="737" t="s">
        <v>1893</v>
      </c>
      <c r="H8" s="975">
        <v>0</v>
      </c>
      <c r="I8" s="975">
        <v>0</v>
      </c>
      <c r="J8" s="765" t="s">
        <v>1740</v>
      </c>
    </row>
    <row r="9" spans="1:10" ht="102" customHeight="1" x14ac:dyDescent="0.2">
      <c r="A9" s="730" t="s">
        <v>29</v>
      </c>
      <c r="B9" s="977" t="s">
        <v>686</v>
      </c>
      <c r="C9" s="734" t="s">
        <v>19</v>
      </c>
      <c r="D9" s="951">
        <v>0</v>
      </c>
      <c r="E9" s="975">
        <v>0</v>
      </c>
      <c r="F9" s="975">
        <v>0</v>
      </c>
      <c r="G9" s="737" t="s">
        <v>1894</v>
      </c>
      <c r="H9" s="975">
        <v>0</v>
      </c>
      <c r="I9" s="975">
        <v>0</v>
      </c>
      <c r="J9" s="765" t="s">
        <v>1741</v>
      </c>
    </row>
    <row r="10" spans="1:10" ht="375" customHeight="1" x14ac:dyDescent="0.2">
      <c r="A10" s="735" t="s">
        <v>30</v>
      </c>
      <c r="B10" s="736" t="s">
        <v>687</v>
      </c>
      <c r="C10" s="737" t="s">
        <v>19</v>
      </c>
      <c r="D10" s="1002">
        <v>0</v>
      </c>
      <c r="E10" s="738">
        <v>0</v>
      </c>
      <c r="F10" s="738">
        <v>0</v>
      </c>
      <c r="G10" s="737" t="s">
        <v>2006</v>
      </c>
      <c r="H10" s="738">
        <v>0</v>
      </c>
      <c r="I10" s="738">
        <v>0</v>
      </c>
      <c r="J10" s="1187" t="s">
        <v>1742</v>
      </c>
    </row>
    <row r="11" spans="1:10" ht="357" customHeight="1" x14ac:dyDescent="0.2">
      <c r="A11" s="730" t="s">
        <v>42</v>
      </c>
      <c r="B11" s="736" t="s">
        <v>688</v>
      </c>
      <c r="C11" s="739" t="s">
        <v>19</v>
      </c>
      <c r="D11" s="1002">
        <v>0</v>
      </c>
      <c r="E11" s="1201">
        <v>0</v>
      </c>
      <c r="F11" s="1201">
        <v>0</v>
      </c>
      <c r="G11" s="737" t="s">
        <v>2007</v>
      </c>
      <c r="H11" s="738">
        <v>0</v>
      </c>
      <c r="I11" s="738">
        <v>0</v>
      </c>
      <c r="J11" s="1187" t="s">
        <v>1741</v>
      </c>
    </row>
    <row r="12" spans="1:10" ht="207.75" customHeight="1" x14ac:dyDescent="0.2">
      <c r="A12" s="730" t="s">
        <v>44</v>
      </c>
      <c r="B12" s="736" t="s">
        <v>689</v>
      </c>
      <c r="C12" s="737" t="s">
        <v>19</v>
      </c>
      <c r="D12" s="1002">
        <v>0</v>
      </c>
      <c r="E12" s="738">
        <v>0</v>
      </c>
      <c r="F12" s="738">
        <v>0</v>
      </c>
      <c r="G12" s="737" t="s">
        <v>1271</v>
      </c>
      <c r="H12" s="738">
        <v>0</v>
      </c>
      <c r="I12" s="738">
        <v>0</v>
      </c>
      <c r="J12" s="1187" t="s">
        <v>932</v>
      </c>
    </row>
    <row r="13" spans="1:10" ht="153" customHeight="1" x14ac:dyDescent="0.2">
      <c r="A13" s="1935" t="s">
        <v>55</v>
      </c>
      <c r="B13" s="1944" t="s">
        <v>690</v>
      </c>
      <c r="C13" s="1946" t="s">
        <v>19</v>
      </c>
      <c r="D13" s="1726">
        <v>0</v>
      </c>
      <c r="E13" s="1948">
        <v>0</v>
      </c>
      <c r="F13" s="1948">
        <v>0</v>
      </c>
      <c r="G13" s="1950" t="s">
        <v>1743</v>
      </c>
      <c r="H13" s="1948">
        <v>0</v>
      </c>
      <c r="I13" s="1948">
        <v>0</v>
      </c>
      <c r="J13" s="1952" t="s">
        <v>1744</v>
      </c>
    </row>
    <row r="14" spans="1:10" ht="176.25" customHeight="1" x14ac:dyDescent="0.2">
      <c r="A14" s="1936"/>
      <c r="B14" s="1945"/>
      <c r="C14" s="1947"/>
      <c r="D14" s="1728"/>
      <c r="E14" s="1949"/>
      <c r="F14" s="1949"/>
      <c r="G14" s="1951"/>
      <c r="H14" s="1949"/>
      <c r="I14" s="1949"/>
      <c r="J14" s="1953"/>
    </row>
    <row r="15" spans="1:10" ht="96.75" customHeight="1" x14ac:dyDescent="0.2">
      <c r="A15" s="730" t="s">
        <v>12</v>
      </c>
      <c r="B15" s="973" t="s">
        <v>505</v>
      </c>
      <c r="C15" s="732" t="s">
        <v>19</v>
      </c>
      <c r="D15" s="975">
        <f>D16+D17+D18+D19+D20</f>
        <v>0</v>
      </c>
      <c r="E15" s="975">
        <f>E16+E17+E18+E19+E20</f>
        <v>0</v>
      </c>
      <c r="F15" s="978">
        <v>0</v>
      </c>
      <c r="G15" s="766"/>
      <c r="H15" s="975">
        <f>H16+H17+H18+H19+H20</f>
        <v>0</v>
      </c>
      <c r="I15" s="978">
        <v>0</v>
      </c>
      <c r="J15" s="765"/>
    </row>
    <row r="16" spans="1:10" ht="102" customHeight="1" x14ac:dyDescent="0.2">
      <c r="A16" s="735" t="s">
        <v>13</v>
      </c>
      <c r="B16" s="736" t="s">
        <v>691</v>
      </c>
      <c r="C16" s="737" t="s">
        <v>19</v>
      </c>
      <c r="D16" s="738">
        <v>0</v>
      </c>
      <c r="E16" s="738">
        <v>0</v>
      </c>
      <c r="F16" s="1202">
        <v>0</v>
      </c>
      <c r="G16" s="1187" t="s">
        <v>1745</v>
      </c>
      <c r="H16" s="738">
        <v>0</v>
      </c>
      <c r="I16" s="1202">
        <v>0</v>
      </c>
      <c r="J16" s="1187" t="s">
        <v>1746</v>
      </c>
    </row>
    <row r="17" spans="1:10" s="577" customFormat="1" ht="123" customHeight="1" x14ac:dyDescent="0.2">
      <c r="A17" s="735" t="s">
        <v>22</v>
      </c>
      <c r="B17" s="736" t="s">
        <v>692</v>
      </c>
      <c r="C17" s="737" t="s">
        <v>19</v>
      </c>
      <c r="D17" s="1002">
        <v>0</v>
      </c>
      <c r="E17" s="738">
        <v>0</v>
      </c>
      <c r="F17" s="738">
        <v>0</v>
      </c>
      <c r="G17" s="737" t="s">
        <v>2008</v>
      </c>
      <c r="H17" s="738">
        <v>0</v>
      </c>
      <c r="I17" s="738">
        <v>0</v>
      </c>
      <c r="J17" s="1187" t="s">
        <v>1747</v>
      </c>
    </row>
    <row r="18" spans="1:10" ht="129.75" customHeight="1" x14ac:dyDescent="0.2">
      <c r="A18" s="735" t="s">
        <v>220</v>
      </c>
      <c r="B18" s="736" t="s">
        <v>693</v>
      </c>
      <c r="C18" s="737" t="s">
        <v>19</v>
      </c>
      <c r="D18" s="1002">
        <v>0</v>
      </c>
      <c r="E18" s="738">
        <v>0</v>
      </c>
      <c r="F18" s="738">
        <v>0</v>
      </c>
      <c r="G18" s="737" t="s">
        <v>1748</v>
      </c>
      <c r="H18" s="738">
        <v>0</v>
      </c>
      <c r="I18" s="738">
        <v>0</v>
      </c>
      <c r="J18" s="1187" t="s">
        <v>1744</v>
      </c>
    </row>
    <row r="19" spans="1:10" s="577" customFormat="1" ht="156" customHeight="1" x14ac:dyDescent="0.2">
      <c r="A19" s="735" t="s">
        <v>222</v>
      </c>
      <c r="B19" s="736" t="s">
        <v>694</v>
      </c>
      <c r="C19" s="737" t="s">
        <v>19</v>
      </c>
      <c r="D19" s="1002">
        <v>0</v>
      </c>
      <c r="E19" s="740">
        <v>0</v>
      </c>
      <c r="F19" s="740">
        <v>0</v>
      </c>
      <c r="G19" s="1188" t="s">
        <v>1433</v>
      </c>
      <c r="H19" s="740">
        <v>0</v>
      </c>
      <c r="I19" s="740">
        <v>0</v>
      </c>
      <c r="J19" s="1187" t="s">
        <v>1747</v>
      </c>
    </row>
    <row r="20" spans="1:10" s="577" customFormat="1" ht="116.25" customHeight="1" x14ac:dyDescent="0.2">
      <c r="A20" s="735" t="s">
        <v>223</v>
      </c>
      <c r="B20" s="736" t="s">
        <v>325</v>
      </c>
      <c r="C20" s="737" t="s">
        <v>19</v>
      </c>
      <c r="D20" s="1002">
        <v>0</v>
      </c>
      <c r="E20" s="740">
        <v>0</v>
      </c>
      <c r="F20" s="740">
        <v>0</v>
      </c>
      <c r="G20" s="1187" t="s">
        <v>695</v>
      </c>
      <c r="H20" s="740">
        <v>0</v>
      </c>
      <c r="I20" s="740">
        <v>0</v>
      </c>
      <c r="J20" s="1187" t="s">
        <v>1741</v>
      </c>
    </row>
    <row r="21" spans="1:10" ht="106.5" customHeight="1" x14ac:dyDescent="0.2">
      <c r="A21" s="730"/>
      <c r="B21" s="974" t="s">
        <v>37</v>
      </c>
      <c r="C21" s="727" t="s">
        <v>19</v>
      </c>
      <c r="D21" s="728">
        <v>0</v>
      </c>
      <c r="E21" s="728">
        <f>E9+E10+E11</f>
        <v>0</v>
      </c>
      <c r="F21" s="729">
        <v>0</v>
      </c>
      <c r="G21" s="759"/>
      <c r="H21" s="728">
        <f>H9+H10+H11</f>
        <v>0</v>
      </c>
      <c r="I21" s="729">
        <f>F21</f>
        <v>0</v>
      </c>
      <c r="J21" s="765"/>
    </row>
    <row r="22" spans="1:10" ht="18.75" x14ac:dyDescent="0.2">
      <c r="A22" s="725"/>
      <c r="B22" s="1926" t="s">
        <v>326</v>
      </c>
      <c r="C22" s="1926"/>
      <c r="D22" s="1926"/>
      <c r="E22" s="1926"/>
      <c r="F22" s="1926"/>
      <c r="G22" s="1926"/>
      <c r="H22" s="1926"/>
      <c r="I22" s="1926"/>
      <c r="J22" s="1926"/>
    </row>
    <row r="23" spans="1:10" ht="300" customHeight="1" x14ac:dyDescent="0.2">
      <c r="A23" s="725" t="s">
        <v>9</v>
      </c>
      <c r="B23" s="973" t="s">
        <v>696</v>
      </c>
      <c r="C23" s="727" t="s">
        <v>19</v>
      </c>
      <c r="D23" s="291">
        <f>D24</f>
        <v>0</v>
      </c>
      <c r="E23" s="291">
        <f>E24</f>
        <v>0</v>
      </c>
      <c r="F23" s="742">
        <v>0</v>
      </c>
      <c r="G23" s="852" t="s">
        <v>2009</v>
      </c>
      <c r="H23" s="743"/>
      <c r="I23" s="744"/>
      <c r="J23" s="1195"/>
    </row>
    <row r="24" spans="1:10" ht="282.75" customHeight="1" x14ac:dyDescent="0.2">
      <c r="A24" s="730" t="s">
        <v>10</v>
      </c>
      <c r="B24" s="977" t="s">
        <v>1272</v>
      </c>
      <c r="C24" s="732" t="s">
        <v>19</v>
      </c>
      <c r="D24" s="195">
        <v>0</v>
      </c>
      <c r="E24" s="745">
        <v>0</v>
      </c>
      <c r="F24" s="745">
        <v>0</v>
      </c>
      <c r="G24" s="852" t="s">
        <v>697</v>
      </c>
      <c r="H24" s="745">
        <v>0</v>
      </c>
      <c r="I24" s="745">
        <v>0</v>
      </c>
      <c r="J24" s="765" t="s">
        <v>1744</v>
      </c>
    </row>
    <row r="25" spans="1:10" ht="114.75" customHeight="1" x14ac:dyDescent="0.2">
      <c r="A25" s="725" t="s">
        <v>12</v>
      </c>
      <c r="B25" s="746" t="s">
        <v>698</v>
      </c>
      <c r="C25" s="727" t="s">
        <v>19</v>
      </c>
      <c r="D25" s="291">
        <f>D26</f>
        <v>0</v>
      </c>
      <c r="E25" s="291">
        <f>E26</f>
        <v>0</v>
      </c>
      <c r="F25" s="742">
        <v>0</v>
      </c>
      <c r="G25" s="852" t="s">
        <v>1749</v>
      </c>
      <c r="H25" s="747"/>
      <c r="I25" s="747"/>
      <c r="J25" s="1196"/>
    </row>
    <row r="26" spans="1:10" ht="154.5" customHeight="1" x14ac:dyDescent="0.2">
      <c r="A26" s="730" t="s">
        <v>49</v>
      </c>
      <c r="B26" s="976" t="s">
        <v>699</v>
      </c>
      <c r="C26" s="732" t="s">
        <v>19</v>
      </c>
      <c r="D26" s="195">
        <v>0</v>
      </c>
      <c r="E26" s="745">
        <v>0</v>
      </c>
      <c r="F26" s="745">
        <v>0</v>
      </c>
      <c r="G26" s="852" t="s">
        <v>700</v>
      </c>
      <c r="H26" s="745">
        <v>0</v>
      </c>
      <c r="I26" s="745">
        <v>0</v>
      </c>
      <c r="J26" s="765" t="s">
        <v>1742</v>
      </c>
    </row>
    <row r="27" spans="1:10" ht="98.25" customHeight="1" x14ac:dyDescent="0.2">
      <c r="A27" s="725" t="s">
        <v>101</v>
      </c>
      <c r="B27" s="1184" t="s">
        <v>327</v>
      </c>
      <c r="C27" s="748" t="s">
        <v>19</v>
      </c>
      <c r="D27" s="381">
        <f>D28+D29+D30+D32+D33</f>
        <v>0</v>
      </c>
      <c r="E27" s="381">
        <f>E28+E29+E30+E32+E33</f>
        <v>0</v>
      </c>
      <c r="F27" s="749">
        <v>0</v>
      </c>
      <c r="G27" s="1189"/>
      <c r="H27" s="381">
        <f>H28+H29+H30+H32+H33</f>
        <v>0</v>
      </c>
      <c r="I27" s="749">
        <v>0</v>
      </c>
      <c r="J27" s="765" t="s">
        <v>1741</v>
      </c>
    </row>
    <row r="28" spans="1:10" ht="157.5" customHeight="1" x14ac:dyDescent="0.2">
      <c r="A28" s="730" t="s">
        <v>238</v>
      </c>
      <c r="B28" s="750" t="s">
        <v>701</v>
      </c>
      <c r="C28" s="751" t="s">
        <v>19</v>
      </c>
      <c r="D28" s="382">
        <v>0</v>
      </c>
      <c r="E28" s="752">
        <v>0</v>
      </c>
      <c r="F28" s="752">
        <v>0</v>
      </c>
      <c r="G28" s="1190" t="s">
        <v>1432</v>
      </c>
      <c r="H28" s="752">
        <v>0</v>
      </c>
      <c r="I28" s="752">
        <v>0</v>
      </c>
      <c r="J28" s="765" t="s">
        <v>1741</v>
      </c>
    </row>
    <row r="29" spans="1:10" ht="117.75" customHeight="1" x14ac:dyDescent="0.2">
      <c r="A29" s="730" t="s">
        <v>364</v>
      </c>
      <c r="B29" s="750" t="s">
        <v>1377</v>
      </c>
      <c r="C29" s="751" t="s">
        <v>19</v>
      </c>
      <c r="D29" s="382">
        <v>0</v>
      </c>
      <c r="E29" s="752">
        <v>0</v>
      </c>
      <c r="F29" s="752">
        <v>0</v>
      </c>
      <c r="G29" s="1190" t="s">
        <v>1750</v>
      </c>
      <c r="H29" s="752">
        <v>0</v>
      </c>
      <c r="I29" s="752">
        <v>0</v>
      </c>
      <c r="J29" s="765" t="s">
        <v>1744</v>
      </c>
    </row>
    <row r="30" spans="1:10" ht="248.25" customHeight="1" x14ac:dyDescent="0.2">
      <c r="A30" s="730" t="s">
        <v>365</v>
      </c>
      <c r="B30" s="750" t="s">
        <v>702</v>
      </c>
      <c r="C30" s="751" t="s">
        <v>19</v>
      </c>
      <c r="D30" s="382">
        <v>0</v>
      </c>
      <c r="E30" s="752">
        <v>0</v>
      </c>
      <c r="F30" s="752">
        <v>0</v>
      </c>
      <c r="G30" s="1190" t="s">
        <v>1751</v>
      </c>
      <c r="H30" s="752">
        <v>0</v>
      </c>
      <c r="I30" s="752">
        <v>0</v>
      </c>
      <c r="J30" s="765" t="s">
        <v>1744</v>
      </c>
    </row>
    <row r="31" spans="1:10" ht="195.75" customHeight="1" x14ac:dyDescent="0.2">
      <c r="A31" s="730"/>
      <c r="B31" s="1033" t="s">
        <v>1752</v>
      </c>
      <c r="C31" s="753" t="s">
        <v>19</v>
      </c>
      <c r="D31" s="686">
        <v>0</v>
      </c>
      <c r="E31" s="754">
        <v>0</v>
      </c>
      <c r="F31" s="754">
        <v>0</v>
      </c>
      <c r="G31" s="750" t="s">
        <v>1753</v>
      </c>
      <c r="H31" s="754">
        <v>0</v>
      </c>
      <c r="I31" s="754">
        <v>0</v>
      </c>
      <c r="J31" s="1197" t="s">
        <v>1741</v>
      </c>
    </row>
    <row r="32" spans="1:10" ht="134.25" customHeight="1" x14ac:dyDescent="0.2">
      <c r="A32" s="730" t="s">
        <v>367</v>
      </c>
      <c r="B32" s="750" t="s">
        <v>1378</v>
      </c>
      <c r="C32" s="751" t="s">
        <v>19</v>
      </c>
      <c r="D32" s="382">
        <v>0</v>
      </c>
      <c r="E32" s="752">
        <v>0</v>
      </c>
      <c r="F32" s="752">
        <v>0</v>
      </c>
      <c r="G32" s="1190" t="s">
        <v>1273</v>
      </c>
      <c r="H32" s="752">
        <v>0</v>
      </c>
      <c r="I32" s="752">
        <v>0</v>
      </c>
      <c r="J32" s="765" t="s">
        <v>1754</v>
      </c>
    </row>
    <row r="33" spans="1:10" ht="150" customHeight="1" x14ac:dyDescent="0.2">
      <c r="A33" s="1935" t="s">
        <v>703</v>
      </c>
      <c r="B33" s="1937" t="s">
        <v>704</v>
      </c>
      <c r="C33" s="1939" t="s">
        <v>19</v>
      </c>
      <c r="D33" s="1941">
        <v>0</v>
      </c>
      <c r="E33" s="1931">
        <v>0</v>
      </c>
      <c r="F33" s="1931">
        <v>0</v>
      </c>
      <c r="G33" s="1933" t="s">
        <v>1475</v>
      </c>
      <c r="H33" s="1931">
        <v>0</v>
      </c>
      <c r="I33" s="1931">
        <v>0</v>
      </c>
      <c r="J33" s="765" t="s">
        <v>1755</v>
      </c>
    </row>
    <row r="34" spans="1:10" ht="87.75" hidden="1" customHeight="1" x14ac:dyDescent="0.2">
      <c r="A34" s="1936"/>
      <c r="B34" s="1938"/>
      <c r="C34" s="1940"/>
      <c r="D34" s="1942"/>
      <c r="E34" s="1932"/>
      <c r="F34" s="1932"/>
      <c r="G34" s="1934"/>
      <c r="H34" s="1932"/>
      <c r="I34" s="1932"/>
      <c r="J34" s="765"/>
    </row>
    <row r="35" spans="1:10" ht="96.75" customHeight="1" x14ac:dyDescent="0.2">
      <c r="A35" s="725"/>
      <c r="B35" s="746" t="s">
        <v>47</v>
      </c>
      <c r="C35" s="727" t="s">
        <v>19</v>
      </c>
      <c r="D35" s="728">
        <f>D23+D25+D27</f>
        <v>0</v>
      </c>
      <c r="E35" s="728">
        <f>E23+E25+E27</f>
        <v>0</v>
      </c>
      <c r="F35" s="728">
        <v>0</v>
      </c>
      <c r="G35" s="1186"/>
      <c r="H35" s="728">
        <f>H23+H25+H27</f>
        <v>0</v>
      </c>
      <c r="I35" s="728">
        <f>F35</f>
        <v>0</v>
      </c>
      <c r="J35" s="765"/>
    </row>
    <row r="36" spans="1:10" ht="27" customHeight="1" x14ac:dyDescent="0.2">
      <c r="A36" s="725"/>
      <c r="B36" s="1925" t="s">
        <v>1274</v>
      </c>
      <c r="C36" s="1925"/>
      <c r="D36" s="1925"/>
      <c r="E36" s="1925"/>
      <c r="F36" s="1925"/>
      <c r="G36" s="1925"/>
      <c r="H36" s="1925"/>
      <c r="I36" s="1925"/>
      <c r="J36" s="1925"/>
    </row>
    <row r="37" spans="1:10" ht="98.25" customHeight="1" x14ac:dyDescent="0.2">
      <c r="A37" s="725" t="s">
        <v>9</v>
      </c>
      <c r="B37" s="974" t="s">
        <v>328</v>
      </c>
      <c r="C37" s="726" t="s">
        <v>19</v>
      </c>
      <c r="D37" s="728">
        <f>D38+D39+D42</f>
        <v>5600</v>
      </c>
      <c r="E37" s="728">
        <f>E38+E39+E42</f>
        <v>0</v>
      </c>
      <c r="F37" s="728">
        <f>E37*100/D37</f>
        <v>0</v>
      </c>
      <c r="G37" s="1203"/>
      <c r="H37" s="728">
        <f>H38+H39+H42</f>
        <v>0</v>
      </c>
      <c r="I37" s="728">
        <f>H37/D37*100</f>
        <v>0</v>
      </c>
      <c r="J37" s="1198"/>
    </row>
    <row r="38" spans="1:10" ht="116.25" customHeight="1" x14ac:dyDescent="0.2">
      <c r="A38" s="730" t="s">
        <v>21</v>
      </c>
      <c r="B38" s="976" t="s">
        <v>705</v>
      </c>
      <c r="C38" s="731" t="s">
        <v>19</v>
      </c>
      <c r="D38" s="756">
        <v>0</v>
      </c>
      <c r="E38" s="978">
        <v>0</v>
      </c>
      <c r="F38" s="978">
        <v>0</v>
      </c>
      <c r="G38" s="1204"/>
      <c r="H38" s="975">
        <v>0</v>
      </c>
      <c r="I38" s="975">
        <v>0</v>
      </c>
      <c r="J38" s="765" t="s">
        <v>1744</v>
      </c>
    </row>
    <row r="39" spans="1:10" ht="173.25" customHeight="1" x14ac:dyDescent="0.2">
      <c r="A39" s="730" t="s">
        <v>29</v>
      </c>
      <c r="B39" s="976" t="s">
        <v>706</v>
      </c>
      <c r="C39" s="731" t="s">
        <v>19</v>
      </c>
      <c r="D39" s="978">
        <f>D41</f>
        <v>2800</v>
      </c>
      <c r="E39" s="978">
        <f>E41</f>
        <v>0</v>
      </c>
      <c r="F39" s="975">
        <f>E39*100/D39</f>
        <v>0</v>
      </c>
      <c r="G39" s="1205"/>
      <c r="H39" s="978">
        <f>H41</f>
        <v>0</v>
      </c>
      <c r="I39" s="975">
        <f>H39/D39*100</f>
        <v>0</v>
      </c>
      <c r="J39" s="765" t="s">
        <v>1756</v>
      </c>
    </row>
    <row r="40" spans="1:10" ht="74.25" customHeight="1" x14ac:dyDescent="0.2">
      <c r="A40" s="730" t="s">
        <v>34</v>
      </c>
      <c r="B40" s="757" t="s">
        <v>1538</v>
      </c>
      <c r="C40" s="731" t="s">
        <v>19</v>
      </c>
      <c r="D40" s="978">
        <v>0</v>
      </c>
      <c r="E40" s="978">
        <v>0</v>
      </c>
      <c r="F40" s="975">
        <v>0</v>
      </c>
      <c r="G40" s="1205"/>
      <c r="H40" s="978"/>
      <c r="I40" s="975"/>
      <c r="J40" s="765"/>
    </row>
    <row r="41" spans="1:10" ht="155.25" customHeight="1" x14ac:dyDescent="0.2">
      <c r="A41" s="730" t="s">
        <v>196</v>
      </c>
      <c r="B41" s="976" t="s">
        <v>707</v>
      </c>
      <c r="C41" s="731" t="s">
        <v>19</v>
      </c>
      <c r="D41" s="978">
        <v>2800</v>
      </c>
      <c r="E41" s="978">
        <v>0</v>
      </c>
      <c r="F41" s="975">
        <f>E41*100/D41</f>
        <v>0</v>
      </c>
      <c r="G41" s="1205"/>
      <c r="H41" s="975">
        <f>E41</f>
        <v>0</v>
      </c>
      <c r="I41" s="975">
        <f t="shared" ref="I41:I46" si="0">H41/D41*100</f>
        <v>0</v>
      </c>
      <c r="J41" s="765" t="s">
        <v>1757</v>
      </c>
    </row>
    <row r="42" spans="1:10" ht="409.5" customHeight="1" x14ac:dyDescent="0.2">
      <c r="A42" s="1927" t="s">
        <v>30</v>
      </c>
      <c r="B42" s="1928" t="s">
        <v>1758</v>
      </c>
      <c r="C42" s="1929" t="s">
        <v>19</v>
      </c>
      <c r="D42" s="1930">
        <v>2800</v>
      </c>
      <c r="E42" s="1930">
        <v>0</v>
      </c>
      <c r="F42" s="1922">
        <f>E42*100/D42</f>
        <v>0</v>
      </c>
      <c r="G42" s="1923"/>
      <c r="H42" s="1922">
        <f>E42</f>
        <v>0</v>
      </c>
      <c r="I42" s="1922">
        <f t="shared" si="0"/>
        <v>0</v>
      </c>
      <c r="J42" s="1924" t="s">
        <v>1759</v>
      </c>
    </row>
    <row r="43" spans="1:10" ht="196.5" customHeight="1" x14ac:dyDescent="0.2">
      <c r="A43" s="1927"/>
      <c r="B43" s="1928"/>
      <c r="C43" s="1929"/>
      <c r="D43" s="1930"/>
      <c r="E43" s="1930"/>
      <c r="F43" s="1922"/>
      <c r="G43" s="1923"/>
      <c r="H43" s="1922"/>
      <c r="I43" s="1922"/>
      <c r="J43" s="1924"/>
    </row>
    <row r="44" spans="1:10" ht="92.25" customHeight="1" x14ac:dyDescent="0.2">
      <c r="A44" s="725" t="s">
        <v>12</v>
      </c>
      <c r="B44" s="746" t="s">
        <v>1379</v>
      </c>
      <c r="C44" s="755" t="s">
        <v>19</v>
      </c>
      <c r="D44" s="729">
        <f>D45</f>
        <v>0</v>
      </c>
      <c r="E44" s="729">
        <f>E45</f>
        <v>0</v>
      </c>
      <c r="F44" s="728">
        <v>0</v>
      </c>
      <c r="G44" s="1206"/>
      <c r="H44" s="729">
        <f>H45</f>
        <v>0</v>
      </c>
      <c r="I44" s="728">
        <v>0</v>
      </c>
      <c r="J44" s="764"/>
    </row>
    <row r="45" spans="1:10" ht="190.5" customHeight="1" x14ac:dyDescent="0.2">
      <c r="A45" s="730" t="s">
        <v>49</v>
      </c>
      <c r="B45" s="757" t="s">
        <v>767</v>
      </c>
      <c r="C45" s="758" t="s">
        <v>19</v>
      </c>
      <c r="D45" s="195">
        <v>0</v>
      </c>
      <c r="E45" s="745">
        <v>0</v>
      </c>
      <c r="F45" s="733">
        <v>0</v>
      </c>
      <c r="G45" s="1191" t="s">
        <v>1760</v>
      </c>
      <c r="H45" s="756">
        <v>0</v>
      </c>
      <c r="I45" s="733">
        <v>0</v>
      </c>
      <c r="J45" s="1191" t="s">
        <v>1744</v>
      </c>
    </row>
    <row r="46" spans="1:10" ht="97.5" customHeight="1" x14ac:dyDescent="0.2">
      <c r="A46" s="741"/>
      <c r="B46" s="759" t="s">
        <v>53</v>
      </c>
      <c r="C46" s="759" t="s">
        <v>19</v>
      </c>
      <c r="D46" s="760">
        <f>D37+D44</f>
        <v>5600</v>
      </c>
      <c r="E46" s="760">
        <f>E37+E44</f>
        <v>0</v>
      </c>
      <c r="F46" s="728">
        <f t="shared" ref="F46" si="1">E46*100/D46</f>
        <v>0</v>
      </c>
      <c r="G46" s="1192"/>
      <c r="H46" s="760">
        <f>H37+H44</f>
        <v>0</v>
      </c>
      <c r="I46" s="728">
        <f t="shared" si="0"/>
        <v>0</v>
      </c>
      <c r="J46" s="1192"/>
    </row>
    <row r="47" spans="1:10" ht="21" customHeight="1" x14ac:dyDescent="0.2">
      <c r="A47" s="730"/>
      <c r="B47" s="1925" t="s">
        <v>1276</v>
      </c>
      <c r="C47" s="1925"/>
      <c r="D47" s="1925"/>
      <c r="E47" s="1925"/>
      <c r="F47" s="1925"/>
      <c r="G47" s="1925"/>
      <c r="H47" s="1925"/>
      <c r="I47" s="1925"/>
      <c r="J47" s="1925"/>
    </row>
    <row r="48" spans="1:10" ht="18.75" x14ac:dyDescent="0.2">
      <c r="A48" s="1913" t="s">
        <v>8</v>
      </c>
      <c r="B48" s="1914" t="s">
        <v>708</v>
      </c>
      <c r="C48" s="755" t="s">
        <v>15</v>
      </c>
      <c r="D48" s="728">
        <f>D50+D49</f>
        <v>269642</v>
      </c>
      <c r="E48" s="728">
        <f>E49+E50</f>
        <v>69908.399999999994</v>
      </c>
      <c r="F48" s="728">
        <f>E48*100/D48</f>
        <v>25.926376454706606</v>
      </c>
      <c r="G48" s="1193"/>
      <c r="H48" s="728">
        <f>H49+H50</f>
        <v>69908.399999999994</v>
      </c>
      <c r="I48" s="728">
        <f>H48/D48*100</f>
        <v>25.926376454706606</v>
      </c>
      <c r="J48" s="727"/>
    </row>
    <row r="49" spans="1:14" ht="96" customHeight="1" x14ac:dyDescent="0.2">
      <c r="A49" s="1913"/>
      <c r="B49" s="1914"/>
      <c r="C49" s="755" t="s">
        <v>19</v>
      </c>
      <c r="D49" s="728">
        <f>D54+D55</f>
        <v>5100</v>
      </c>
      <c r="E49" s="728">
        <f>E54+E55</f>
        <v>2445.4</v>
      </c>
      <c r="F49" s="728">
        <f>E49*100/D49</f>
        <v>47.949019607843134</v>
      </c>
      <c r="G49" s="1193"/>
      <c r="H49" s="728">
        <f>H54+H55</f>
        <v>2445.4</v>
      </c>
      <c r="I49" s="728">
        <f>H49/D49*100</f>
        <v>47.949019607843141</v>
      </c>
      <c r="J49" s="727"/>
    </row>
    <row r="50" spans="1:14" ht="60" customHeight="1" x14ac:dyDescent="0.2">
      <c r="A50" s="1913"/>
      <c r="B50" s="1914"/>
      <c r="C50" s="761" t="s">
        <v>20</v>
      </c>
      <c r="D50" s="728">
        <f>D51+D52+D53</f>
        <v>264542</v>
      </c>
      <c r="E50" s="728">
        <f>E51+E52+E53</f>
        <v>67463</v>
      </c>
      <c r="F50" s="728">
        <f>E50*100/D50</f>
        <v>25.501810676565537</v>
      </c>
      <c r="G50" s="1193"/>
      <c r="H50" s="728">
        <f>H51+H52+H53</f>
        <v>67463</v>
      </c>
      <c r="I50" s="728">
        <f>H50/D50*100</f>
        <v>25.501810676565533</v>
      </c>
      <c r="J50" s="727"/>
    </row>
    <row r="51" spans="1:14" ht="134.25" customHeight="1" x14ac:dyDescent="0.2">
      <c r="A51" s="730" t="s">
        <v>10</v>
      </c>
      <c r="B51" s="977" t="s">
        <v>709</v>
      </c>
      <c r="C51" s="762" t="s">
        <v>20</v>
      </c>
      <c r="D51" s="975">
        <v>262000</v>
      </c>
      <c r="E51" s="975">
        <v>66956</v>
      </c>
      <c r="F51" s="975">
        <f>E51*100/D51</f>
        <v>25.555725190839695</v>
      </c>
      <c r="G51" s="1188" t="s">
        <v>1761</v>
      </c>
      <c r="H51" s="975">
        <v>66956</v>
      </c>
      <c r="I51" s="975">
        <f>H51/D51*100</f>
        <v>25.555725190839695</v>
      </c>
      <c r="J51" s="852" t="s">
        <v>1762</v>
      </c>
      <c r="N51" s="87" t="s">
        <v>1235</v>
      </c>
    </row>
    <row r="52" spans="1:14" ht="150" customHeight="1" x14ac:dyDescent="0.2">
      <c r="A52" s="730" t="s">
        <v>11</v>
      </c>
      <c r="B52" s="977" t="s">
        <v>710</v>
      </c>
      <c r="C52" s="762" t="s">
        <v>20</v>
      </c>
      <c r="D52" s="975">
        <v>2398</v>
      </c>
      <c r="E52" s="975">
        <v>399</v>
      </c>
      <c r="F52" s="975">
        <f t="shared" ref="F52:F67" si="2">E52*100/D52</f>
        <v>16.638865721434527</v>
      </c>
      <c r="G52" s="732" t="s">
        <v>1429</v>
      </c>
      <c r="H52" s="975">
        <f>E52</f>
        <v>399</v>
      </c>
      <c r="I52" s="975">
        <f t="shared" ref="I52:I67" si="3">H52/D52*100</f>
        <v>16.638865721434527</v>
      </c>
      <c r="J52" s="762" t="s">
        <v>1525</v>
      </c>
    </row>
    <row r="53" spans="1:14" ht="192" customHeight="1" x14ac:dyDescent="0.2">
      <c r="A53" s="730" t="s">
        <v>40</v>
      </c>
      <c r="B53" s="977" t="s">
        <v>1380</v>
      </c>
      <c r="C53" s="762" t="s">
        <v>20</v>
      </c>
      <c r="D53" s="975">
        <v>144</v>
      </c>
      <c r="E53" s="975">
        <v>108</v>
      </c>
      <c r="F53" s="975">
        <f t="shared" si="2"/>
        <v>75</v>
      </c>
      <c r="G53" s="732" t="s">
        <v>1430</v>
      </c>
      <c r="H53" s="975">
        <v>108</v>
      </c>
      <c r="I53" s="975">
        <f t="shared" si="3"/>
        <v>75</v>
      </c>
      <c r="J53" s="1199"/>
    </row>
    <row r="54" spans="1:14" ht="204.75" customHeight="1" x14ac:dyDescent="0.2">
      <c r="A54" s="730" t="s">
        <v>66</v>
      </c>
      <c r="B54" s="977" t="s">
        <v>711</v>
      </c>
      <c r="C54" s="732" t="s">
        <v>19</v>
      </c>
      <c r="D54" s="951">
        <v>0</v>
      </c>
      <c r="E54" s="975">
        <v>0</v>
      </c>
      <c r="F54" s="975">
        <v>0</v>
      </c>
      <c r="G54" s="763"/>
      <c r="H54" s="975">
        <v>0</v>
      </c>
      <c r="I54" s="975">
        <v>0</v>
      </c>
      <c r="J54" s="732" t="s">
        <v>1744</v>
      </c>
    </row>
    <row r="55" spans="1:14" ht="117" customHeight="1" x14ac:dyDescent="0.2">
      <c r="A55" s="730" t="s">
        <v>67</v>
      </c>
      <c r="B55" s="977" t="s">
        <v>712</v>
      </c>
      <c r="C55" s="731" t="s">
        <v>19</v>
      </c>
      <c r="D55" s="975">
        <f>D56+D57+D58+D59</f>
        <v>5100</v>
      </c>
      <c r="E55" s="975">
        <f>E56+E57+E58+E59</f>
        <v>2445.4</v>
      </c>
      <c r="F55" s="975">
        <f t="shared" si="2"/>
        <v>47.949019607843134</v>
      </c>
      <c r="G55" s="1193"/>
      <c r="H55" s="975">
        <f>H56+H57+H58+H59</f>
        <v>2445.4</v>
      </c>
      <c r="I55" s="975">
        <f t="shared" si="3"/>
        <v>47.949019607843141</v>
      </c>
      <c r="J55" s="732" t="s">
        <v>1763</v>
      </c>
    </row>
    <row r="56" spans="1:14" ht="96.75" customHeight="1" x14ac:dyDescent="0.2">
      <c r="A56" s="730" t="s">
        <v>45</v>
      </c>
      <c r="B56" s="977" t="s">
        <v>1277</v>
      </c>
      <c r="C56" s="731" t="s">
        <v>19</v>
      </c>
      <c r="D56" s="975">
        <v>300</v>
      </c>
      <c r="E56" s="975">
        <v>0</v>
      </c>
      <c r="F56" s="975">
        <v>0</v>
      </c>
      <c r="G56" s="763"/>
      <c r="H56" s="975">
        <v>0</v>
      </c>
      <c r="I56" s="975">
        <v>0</v>
      </c>
      <c r="J56" s="732" t="s">
        <v>1764</v>
      </c>
    </row>
    <row r="57" spans="1:14" ht="96" customHeight="1" x14ac:dyDescent="0.2">
      <c r="A57" s="730" t="s">
        <v>46</v>
      </c>
      <c r="B57" s="977" t="s">
        <v>713</v>
      </c>
      <c r="C57" s="731" t="s">
        <v>19</v>
      </c>
      <c r="D57" s="975">
        <v>300</v>
      </c>
      <c r="E57" s="975">
        <v>0</v>
      </c>
      <c r="F57" s="975">
        <f t="shared" si="2"/>
        <v>0</v>
      </c>
      <c r="G57" s="763"/>
      <c r="H57" s="975">
        <v>0</v>
      </c>
      <c r="I57" s="975">
        <f t="shared" si="3"/>
        <v>0</v>
      </c>
      <c r="J57" s="732" t="s">
        <v>1764</v>
      </c>
    </row>
    <row r="58" spans="1:14" ht="112.5" customHeight="1" x14ac:dyDescent="0.2">
      <c r="A58" s="730" t="s">
        <v>488</v>
      </c>
      <c r="B58" s="758" t="s">
        <v>714</v>
      </c>
      <c r="C58" s="731" t="s">
        <v>19</v>
      </c>
      <c r="D58" s="975">
        <v>2500</v>
      </c>
      <c r="E58" s="975">
        <v>2445.4</v>
      </c>
      <c r="F58" s="975">
        <f t="shared" si="2"/>
        <v>97.816000000000003</v>
      </c>
      <c r="G58" s="732" t="s">
        <v>1765</v>
      </c>
      <c r="H58" s="975">
        <f>E58</f>
        <v>2445.4</v>
      </c>
      <c r="I58" s="975">
        <f t="shared" si="3"/>
        <v>97.816000000000003</v>
      </c>
      <c r="J58" s="732"/>
    </row>
    <row r="59" spans="1:14" ht="90.75" customHeight="1" x14ac:dyDescent="0.2">
      <c r="A59" s="730" t="s">
        <v>621</v>
      </c>
      <c r="B59" s="977" t="s">
        <v>715</v>
      </c>
      <c r="C59" s="731" t="s">
        <v>19</v>
      </c>
      <c r="D59" s="975">
        <v>2000</v>
      </c>
      <c r="E59" s="975">
        <v>0</v>
      </c>
      <c r="F59" s="975">
        <f t="shared" si="2"/>
        <v>0</v>
      </c>
      <c r="G59" s="732" t="s">
        <v>1278</v>
      </c>
      <c r="H59" s="975">
        <f>E59</f>
        <v>0</v>
      </c>
      <c r="I59" s="975">
        <f t="shared" si="3"/>
        <v>0</v>
      </c>
      <c r="J59" s="732" t="s">
        <v>1766</v>
      </c>
    </row>
    <row r="60" spans="1:14" ht="111.75" customHeight="1" x14ac:dyDescent="0.2">
      <c r="A60" s="730" t="s">
        <v>68</v>
      </c>
      <c r="B60" s="977" t="s">
        <v>1539</v>
      </c>
      <c r="C60" s="731" t="s">
        <v>19</v>
      </c>
      <c r="D60" s="975">
        <v>0</v>
      </c>
      <c r="E60" s="975">
        <v>0</v>
      </c>
      <c r="F60" s="975">
        <v>0</v>
      </c>
      <c r="G60" s="732"/>
      <c r="H60" s="975"/>
      <c r="I60" s="975"/>
      <c r="J60" s="732"/>
    </row>
    <row r="61" spans="1:14" ht="147" customHeight="1" x14ac:dyDescent="0.2">
      <c r="A61" s="730" t="s">
        <v>732</v>
      </c>
      <c r="B61" s="977" t="s">
        <v>1540</v>
      </c>
      <c r="C61" s="731" t="s">
        <v>19</v>
      </c>
      <c r="D61" s="975">
        <v>0</v>
      </c>
      <c r="E61" s="975">
        <v>0</v>
      </c>
      <c r="F61" s="975">
        <v>0</v>
      </c>
      <c r="G61" s="732"/>
      <c r="H61" s="975"/>
      <c r="I61" s="975"/>
      <c r="J61" s="732"/>
    </row>
    <row r="62" spans="1:14" ht="107.25" customHeight="1" x14ac:dyDescent="0.2">
      <c r="A62" s="725" t="s">
        <v>12</v>
      </c>
      <c r="B62" s="973" t="s">
        <v>716</v>
      </c>
      <c r="C62" s="764" t="s">
        <v>20</v>
      </c>
      <c r="D62" s="728">
        <f>D63</f>
        <v>2300</v>
      </c>
      <c r="E62" s="728">
        <f>E63</f>
        <v>2300</v>
      </c>
      <c r="F62" s="728">
        <f t="shared" si="2"/>
        <v>100</v>
      </c>
      <c r="G62" s="764"/>
      <c r="H62" s="728">
        <f>H63</f>
        <v>2300</v>
      </c>
      <c r="I62" s="728">
        <f t="shared" si="3"/>
        <v>100</v>
      </c>
      <c r="J62" s="764"/>
    </row>
    <row r="63" spans="1:14" ht="198.75" customHeight="1" x14ac:dyDescent="0.2">
      <c r="A63" s="730" t="s">
        <v>13</v>
      </c>
      <c r="B63" s="977" t="s">
        <v>717</v>
      </c>
      <c r="C63" s="765" t="s">
        <v>20</v>
      </c>
      <c r="D63" s="975">
        <v>2300</v>
      </c>
      <c r="E63" s="975">
        <v>2300</v>
      </c>
      <c r="F63" s="975">
        <f t="shared" si="2"/>
        <v>100</v>
      </c>
      <c r="G63" s="765" t="s">
        <v>1510</v>
      </c>
      <c r="H63" s="975">
        <f>E63</f>
        <v>2300</v>
      </c>
      <c r="I63" s="975">
        <f t="shared" si="3"/>
        <v>100</v>
      </c>
      <c r="J63" s="765"/>
    </row>
    <row r="64" spans="1:14" ht="21.75" customHeight="1" x14ac:dyDescent="0.2">
      <c r="A64" s="1913" t="s">
        <v>14</v>
      </c>
      <c r="B64" s="1915" t="s">
        <v>718</v>
      </c>
      <c r="C64" s="764" t="s">
        <v>15</v>
      </c>
      <c r="D64" s="728">
        <f>D65+D66</f>
        <v>1800</v>
      </c>
      <c r="E64" s="728">
        <f>E65+E66</f>
        <v>780</v>
      </c>
      <c r="F64" s="728">
        <f t="shared" si="2"/>
        <v>43.333333333333336</v>
      </c>
      <c r="G64" s="1916"/>
      <c r="H64" s="728">
        <f>H65+H66</f>
        <v>780</v>
      </c>
      <c r="I64" s="728">
        <f t="shared" si="3"/>
        <v>43.333333333333336</v>
      </c>
      <c r="J64" s="1919"/>
    </row>
    <row r="65" spans="1:10" ht="91.5" customHeight="1" x14ac:dyDescent="0.2">
      <c r="A65" s="1913"/>
      <c r="B65" s="1915"/>
      <c r="C65" s="764" t="s">
        <v>19</v>
      </c>
      <c r="D65" s="728">
        <f>D68</f>
        <v>0</v>
      </c>
      <c r="E65" s="728">
        <f>E68</f>
        <v>0</v>
      </c>
      <c r="F65" s="728">
        <v>0</v>
      </c>
      <c r="G65" s="1917"/>
      <c r="H65" s="728">
        <f>H68</f>
        <v>0</v>
      </c>
      <c r="I65" s="728">
        <v>0</v>
      </c>
      <c r="J65" s="1920"/>
    </row>
    <row r="66" spans="1:10" ht="54.75" customHeight="1" x14ac:dyDescent="0.2">
      <c r="A66" s="1913"/>
      <c r="B66" s="1915"/>
      <c r="C66" s="764" t="s">
        <v>20</v>
      </c>
      <c r="D66" s="728">
        <f>D67</f>
        <v>1800</v>
      </c>
      <c r="E66" s="728">
        <f>E67</f>
        <v>780</v>
      </c>
      <c r="F66" s="728">
        <f t="shared" si="2"/>
        <v>43.333333333333336</v>
      </c>
      <c r="G66" s="1918"/>
      <c r="H66" s="728">
        <f>H67</f>
        <v>780</v>
      </c>
      <c r="I66" s="728">
        <f t="shared" si="3"/>
        <v>43.333333333333336</v>
      </c>
      <c r="J66" s="1921"/>
    </row>
    <row r="67" spans="1:10" ht="136.5" customHeight="1" x14ac:dyDescent="0.2">
      <c r="A67" s="730" t="s">
        <v>17</v>
      </c>
      <c r="B67" s="977" t="s">
        <v>719</v>
      </c>
      <c r="C67" s="765" t="s">
        <v>20</v>
      </c>
      <c r="D67" s="975">
        <v>1800</v>
      </c>
      <c r="E67" s="975">
        <v>780</v>
      </c>
      <c r="F67" s="975">
        <f t="shared" si="2"/>
        <v>43.333333333333336</v>
      </c>
      <c r="G67" s="1187" t="s">
        <v>1431</v>
      </c>
      <c r="H67" s="975">
        <f>E67</f>
        <v>780</v>
      </c>
      <c r="I67" s="975">
        <f t="shared" si="3"/>
        <v>43.333333333333336</v>
      </c>
      <c r="J67" s="765" t="s">
        <v>1762</v>
      </c>
    </row>
    <row r="68" spans="1:10" ht="148.5" customHeight="1" x14ac:dyDescent="0.2">
      <c r="A68" s="730" t="s">
        <v>206</v>
      </c>
      <c r="B68" s="977" t="s">
        <v>720</v>
      </c>
      <c r="C68" s="765" t="s">
        <v>19</v>
      </c>
      <c r="D68" s="975">
        <v>0</v>
      </c>
      <c r="E68" s="975">
        <v>0</v>
      </c>
      <c r="F68" s="975">
        <v>0</v>
      </c>
      <c r="G68" s="765" t="s">
        <v>1767</v>
      </c>
      <c r="H68" s="975">
        <v>0</v>
      </c>
      <c r="I68" s="975">
        <v>0</v>
      </c>
      <c r="J68" s="732"/>
    </row>
    <row r="69" spans="1:10" ht="97.5" customHeight="1" x14ac:dyDescent="0.2">
      <c r="A69" s="725" t="s">
        <v>101</v>
      </c>
      <c r="B69" s="973" t="s">
        <v>768</v>
      </c>
      <c r="C69" s="764" t="s">
        <v>19</v>
      </c>
      <c r="D69" s="728">
        <f>D70+D71</f>
        <v>0</v>
      </c>
      <c r="E69" s="728">
        <f>E70+E71</f>
        <v>0</v>
      </c>
      <c r="F69" s="728">
        <v>0</v>
      </c>
      <c r="H69" s="728">
        <f>H70+H71</f>
        <v>0</v>
      </c>
      <c r="I69" s="728">
        <v>0</v>
      </c>
      <c r="J69" s="732"/>
    </row>
    <row r="70" spans="1:10" ht="114.75" customHeight="1" x14ac:dyDescent="0.2">
      <c r="A70" s="730" t="s">
        <v>238</v>
      </c>
      <c r="B70" s="977" t="s">
        <v>769</v>
      </c>
      <c r="C70" s="765" t="s">
        <v>19</v>
      </c>
      <c r="D70" s="975">
        <v>0</v>
      </c>
      <c r="E70" s="975">
        <v>0</v>
      </c>
      <c r="F70" s="975">
        <v>0</v>
      </c>
      <c r="G70" s="732" t="s">
        <v>1768</v>
      </c>
      <c r="H70" s="975">
        <v>0</v>
      </c>
      <c r="I70" s="975">
        <v>0</v>
      </c>
      <c r="J70" s="765"/>
    </row>
    <row r="71" spans="1:10" ht="121.5" customHeight="1" x14ac:dyDescent="0.2">
      <c r="A71" s="730" t="s">
        <v>364</v>
      </c>
      <c r="B71" s="977" t="s">
        <v>770</v>
      </c>
      <c r="C71" s="766" t="s">
        <v>721</v>
      </c>
      <c r="D71" s="975">
        <v>0</v>
      </c>
      <c r="E71" s="975">
        <v>0</v>
      </c>
      <c r="F71" s="975">
        <v>0</v>
      </c>
      <c r="G71" s="765" t="s">
        <v>722</v>
      </c>
      <c r="H71" s="975">
        <v>0</v>
      </c>
      <c r="I71" s="975">
        <v>0</v>
      </c>
      <c r="J71" s="765"/>
    </row>
    <row r="72" spans="1:10" ht="18.75" x14ac:dyDescent="0.2">
      <c r="A72" s="1898"/>
      <c r="B72" s="1899" t="s">
        <v>57</v>
      </c>
      <c r="C72" s="759" t="s">
        <v>15</v>
      </c>
      <c r="D72" s="760">
        <f>D73+D74</f>
        <v>273742</v>
      </c>
      <c r="E72" s="760">
        <f>E73+E74</f>
        <v>72988.399999999994</v>
      </c>
      <c r="F72" s="728">
        <f t="shared" ref="F72:F77" si="4">E72*100/D72</f>
        <v>26.663208422529241</v>
      </c>
      <c r="G72" s="1900"/>
      <c r="H72" s="760">
        <f>H73+H74</f>
        <v>72988.399999999994</v>
      </c>
      <c r="I72" s="728">
        <f>H72/D72*100</f>
        <v>26.663208422529237</v>
      </c>
      <c r="J72" s="1903"/>
    </row>
    <row r="73" spans="1:10" ht="94.7" customHeight="1" x14ac:dyDescent="0.2">
      <c r="A73" s="1898"/>
      <c r="B73" s="1899"/>
      <c r="C73" s="759" t="s">
        <v>19</v>
      </c>
      <c r="D73" s="760">
        <f>D49+D65+D69</f>
        <v>5100</v>
      </c>
      <c r="E73" s="760">
        <f>E49+E65+E69</f>
        <v>2445.4</v>
      </c>
      <c r="F73" s="728">
        <f t="shared" si="4"/>
        <v>47.949019607843134</v>
      </c>
      <c r="G73" s="1901"/>
      <c r="H73" s="760">
        <f>H49+H65+H69</f>
        <v>2445.4</v>
      </c>
      <c r="I73" s="760">
        <f>I49+I65+I69</f>
        <v>47.949019607843141</v>
      </c>
      <c r="J73" s="1904"/>
    </row>
    <row r="74" spans="1:10" ht="58.35" customHeight="1" x14ac:dyDescent="0.2">
      <c r="A74" s="1898"/>
      <c r="B74" s="1899"/>
      <c r="C74" s="759" t="s">
        <v>20</v>
      </c>
      <c r="D74" s="760">
        <f>D50+D62+D66</f>
        <v>268642</v>
      </c>
      <c r="E74" s="760">
        <f>E50+E62+E66</f>
        <v>70543</v>
      </c>
      <c r="F74" s="728">
        <f t="shared" si="4"/>
        <v>26.259110637949391</v>
      </c>
      <c r="G74" s="1902"/>
      <c r="H74" s="760">
        <f>H50+H62+H66</f>
        <v>70543</v>
      </c>
      <c r="I74" s="728">
        <f>H74/D74*100</f>
        <v>26.259110637949391</v>
      </c>
      <c r="J74" s="1905"/>
    </row>
    <row r="75" spans="1:10" ht="18.75" x14ac:dyDescent="0.2">
      <c r="A75" s="1906"/>
      <c r="B75" s="1899" t="s">
        <v>54</v>
      </c>
      <c r="C75" s="759" t="s">
        <v>83</v>
      </c>
      <c r="D75" s="729">
        <f>D76+D77</f>
        <v>279342</v>
      </c>
      <c r="E75" s="729">
        <f>E76+E77</f>
        <v>72988.399999999994</v>
      </c>
      <c r="F75" s="728">
        <f t="shared" si="4"/>
        <v>26.128688131394487</v>
      </c>
      <c r="G75" s="1907"/>
      <c r="H75" s="729">
        <f>H76+H77</f>
        <v>72988.399999999994</v>
      </c>
      <c r="I75" s="728">
        <f>H75/D75*100</f>
        <v>26.12868813139449</v>
      </c>
      <c r="J75" s="1910"/>
    </row>
    <row r="76" spans="1:10" ht="91.7" customHeight="1" x14ac:dyDescent="0.2">
      <c r="A76" s="1906"/>
      <c r="B76" s="1899"/>
      <c r="C76" s="759" t="s">
        <v>19</v>
      </c>
      <c r="D76" s="729">
        <f>D21+D35+D46+D73</f>
        <v>10700</v>
      </c>
      <c r="E76" s="729">
        <f>E21+E35+E46+E73</f>
        <v>2445.4</v>
      </c>
      <c r="F76" s="728">
        <f t="shared" si="4"/>
        <v>22.854205607476636</v>
      </c>
      <c r="G76" s="1908"/>
      <c r="H76" s="729">
        <f>H21+H35+H46+H73</f>
        <v>2445.4</v>
      </c>
      <c r="I76" s="728">
        <f>H76/D76*100</f>
        <v>22.854205607476636</v>
      </c>
      <c r="J76" s="1911"/>
    </row>
    <row r="77" spans="1:10" ht="61.35" customHeight="1" x14ac:dyDescent="0.2">
      <c r="A77" s="1906"/>
      <c r="B77" s="1899"/>
      <c r="C77" s="759" t="s">
        <v>20</v>
      </c>
      <c r="D77" s="729">
        <f>D74</f>
        <v>268642</v>
      </c>
      <c r="E77" s="729">
        <f>E74</f>
        <v>70543</v>
      </c>
      <c r="F77" s="728">
        <f t="shared" si="4"/>
        <v>26.259110637949391</v>
      </c>
      <c r="G77" s="1909"/>
      <c r="H77" s="729">
        <f>H74</f>
        <v>70543</v>
      </c>
      <c r="I77" s="728">
        <f>H77/D77*100</f>
        <v>26.259110637949391</v>
      </c>
      <c r="J77" s="1912"/>
    </row>
    <row r="78" spans="1:10" x14ac:dyDescent="0.2">
      <c r="D78" s="1207"/>
      <c r="E78" s="1207"/>
      <c r="F78" s="1207"/>
    </row>
    <row r="79" spans="1:10" x14ac:dyDescent="0.2">
      <c r="D79" s="1207"/>
      <c r="E79" s="1207"/>
      <c r="F79" s="1207"/>
    </row>
    <row r="80" spans="1:10" x14ac:dyDescent="0.2">
      <c r="D80" s="1207"/>
      <c r="E80" s="1207"/>
      <c r="F80" s="1207"/>
    </row>
    <row r="81" spans="4:6" x14ac:dyDescent="0.2">
      <c r="D81" s="1207"/>
      <c r="E81" s="1207"/>
      <c r="F81" s="1207"/>
    </row>
  </sheetData>
  <mergeCells count="50">
    <mergeCell ref="A1:J1"/>
    <mergeCell ref="A2:J2"/>
    <mergeCell ref="A3:J3"/>
    <mergeCell ref="A6:J6"/>
    <mergeCell ref="A13:A14"/>
    <mergeCell ref="B13:B14"/>
    <mergeCell ref="C13:C14"/>
    <mergeCell ref="D13:D14"/>
    <mergeCell ref="E13:E14"/>
    <mergeCell ref="F13:F14"/>
    <mergeCell ref="G13:G14"/>
    <mergeCell ref="H13:H14"/>
    <mergeCell ref="I13:I14"/>
    <mergeCell ref="J13:J14"/>
    <mergeCell ref="B22:J22"/>
    <mergeCell ref="A42:A43"/>
    <mergeCell ref="B42:B43"/>
    <mergeCell ref="C42:C43"/>
    <mergeCell ref="D42:D43"/>
    <mergeCell ref="E42:E43"/>
    <mergeCell ref="F33:F34"/>
    <mergeCell ref="G33:G34"/>
    <mergeCell ref="H33:H34"/>
    <mergeCell ref="I33:I34"/>
    <mergeCell ref="B36:J36"/>
    <mergeCell ref="A33:A34"/>
    <mergeCell ref="B33:B34"/>
    <mergeCell ref="C33:C34"/>
    <mergeCell ref="D33:D34"/>
    <mergeCell ref="E33:E34"/>
    <mergeCell ref="J64:J66"/>
    <mergeCell ref="F42:F43"/>
    <mergeCell ref="G42:G43"/>
    <mergeCell ref="H42:H43"/>
    <mergeCell ref="I42:I43"/>
    <mergeCell ref="J42:J43"/>
    <mergeCell ref="B47:J47"/>
    <mergeCell ref="A48:A50"/>
    <mergeCell ref="B48:B50"/>
    <mergeCell ref="A64:A66"/>
    <mergeCell ref="B64:B66"/>
    <mergeCell ref="G64:G66"/>
    <mergeCell ref="A72:A74"/>
    <mergeCell ref="B72:B74"/>
    <mergeCell ref="G72:G74"/>
    <mergeCell ref="J72:J74"/>
    <mergeCell ref="A75:A77"/>
    <mergeCell ref="B75:B77"/>
    <mergeCell ref="G75:G77"/>
    <mergeCell ref="J75:J77"/>
  </mergeCells>
  <pageMargins left="0.23622047244094491" right="0.23622047244094491" top="0.74803149606299213" bottom="0.74803149606299213" header="0.31496062992125984" footer="0.31496062992125984"/>
  <pageSetup paperSize="9" scale="62" firstPageNumber="118" orientation="landscape" useFirstPageNumber="1" r:id="rId1"/>
  <headerFooter>
    <oddFooter>&amp;R&amp;"Times New Roman,обычный"&amp;14&amp;P</oddFooter>
  </headerFooter>
  <rowBreaks count="3" manualBreakCount="3">
    <brk id="21" max="16383" man="1"/>
    <brk id="35" max="16383" man="1"/>
    <brk id="6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J60"/>
  <sheetViews>
    <sheetView view="pageBreakPreview" topLeftCell="A19" zoomScale="60" zoomScaleNormal="65" zoomScalePageLayoutView="40" workbookViewId="0">
      <selection activeCell="G11" sqref="G11"/>
    </sheetView>
  </sheetViews>
  <sheetFormatPr defaultRowHeight="15" x14ac:dyDescent="0.25"/>
  <cols>
    <col min="1" max="1" width="8.7109375" style="769" customWidth="1"/>
    <col min="2" max="2" width="29.7109375" style="1209" customWidth="1"/>
    <col min="3" max="3" width="15.7109375" style="780" customWidth="1"/>
    <col min="4" max="4" width="14.7109375" style="780" customWidth="1"/>
    <col min="5" max="5" width="17.7109375" style="780" customWidth="1"/>
    <col min="6" max="6" width="13.7109375" style="780" customWidth="1"/>
    <col min="7" max="7" width="56.28515625" style="1218" customWidth="1"/>
    <col min="8" max="8" width="15.5703125" style="780" customWidth="1"/>
    <col min="9" max="9" width="13.7109375" style="780" customWidth="1"/>
    <col min="10" max="10" width="30.5703125" style="1218" customWidth="1"/>
    <col min="11" max="11" width="9.140625" style="769" customWidth="1"/>
    <col min="12" max="16384" width="9.140625" style="769"/>
  </cols>
  <sheetData>
    <row r="1" spans="1:10" ht="45" customHeight="1" x14ac:dyDescent="0.25">
      <c r="A1" s="1372" t="s">
        <v>877</v>
      </c>
      <c r="B1" s="1372"/>
      <c r="C1" s="1372"/>
      <c r="D1" s="1372"/>
      <c r="E1" s="1372"/>
      <c r="F1" s="1372"/>
      <c r="G1" s="1372"/>
      <c r="H1" s="1372"/>
      <c r="I1" s="1372"/>
      <c r="J1" s="1372"/>
    </row>
    <row r="2" spans="1:10" ht="29.1" customHeight="1" x14ac:dyDescent="0.25">
      <c r="A2" s="1372" t="s">
        <v>451</v>
      </c>
      <c r="B2" s="1372"/>
      <c r="C2" s="1372"/>
      <c r="D2" s="1372"/>
      <c r="E2" s="1372"/>
      <c r="F2" s="1372"/>
      <c r="G2" s="1372"/>
      <c r="H2" s="1372"/>
      <c r="I2" s="1372"/>
      <c r="J2" s="1372"/>
    </row>
    <row r="3" spans="1:10" ht="27" customHeight="1" x14ac:dyDescent="0.25">
      <c r="A3" s="1372" t="s">
        <v>1542</v>
      </c>
      <c r="B3" s="1372"/>
      <c r="C3" s="1372"/>
      <c r="D3" s="1372"/>
      <c r="E3" s="1372"/>
      <c r="F3" s="1372"/>
      <c r="G3" s="1372"/>
      <c r="H3" s="1372"/>
      <c r="I3" s="1372"/>
      <c r="J3" s="1372"/>
    </row>
    <row r="4" spans="1:10" ht="14.25" customHeight="1" x14ac:dyDescent="0.3">
      <c r="A4" s="280"/>
      <c r="B4" s="280"/>
      <c r="C4" s="282"/>
      <c r="D4" s="282"/>
      <c r="E4" s="282"/>
      <c r="F4" s="282"/>
      <c r="G4" s="1214"/>
      <c r="H4" s="283"/>
      <c r="I4" s="283"/>
      <c r="J4" s="1214"/>
    </row>
    <row r="5" spans="1:10" ht="111.6" customHeight="1" x14ac:dyDescent="0.25">
      <c r="A5" s="1020" t="s">
        <v>1</v>
      </c>
      <c r="B5" s="149" t="s">
        <v>2</v>
      </c>
      <c r="C5" s="149" t="s">
        <v>3</v>
      </c>
      <c r="D5" s="150" t="s">
        <v>892</v>
      </c>
      <c r="E5" s="151" t="s">
        <v>1587</v>
      </c>
      <c r="F5" s="151" t="s">
        <v>4</v>
      </c>
      <c r="G5" s="149" t="s">
        <v>5</v>
      </c>
      <c r="H5" s="149" t="s">
        <v>1588</v>
      </c>
      <c r="I5" s="149" t="s">
        <v>6</v>
      </c>
      <c r="J5" s="149" t="s">
        <v>7</v>
      </c>
    </row>
    <row r="6" spans="1:10" ht="18.75" x14ac:dyDescent="0.25">
      <c r="A6" s="149">
        <v>1</v>
      </c>
      <c r="B6" s="149">
        <v>2</v>
      </c>
      <c r="C6" s="149">
        <v>3</v>
      </c>
      <c r="D6" s="149">
        <v>4</v>
      </c>
      <c r="E6" s="149">
        <v>5</v>
      </c>
      <c r="F6" s="149">
        <v>6</v>
      </c>
      <c r="G6" s="149">
        <v>7</v>
      </c>
      <c r="H6" s="149">
        <v>8</v>
      </c>
      <c r="I6" s="149">
        <v>9</v>
      </c>
      <c r="J6" s="149">
        <v>10</v>
      </c>
    </row>
    <row r="7" spans="1:10" ht="30" customHeight="1" x14ac:dyDescent="0.25">
      <c r="A7" s="1317" t="s">
        <v>452</v>
      </c>
      <c r="B7" s="1317"/>
      <c r="C7" s="1317"/>
      <c r="D7" s="1317"/>
      <c r="E7" s="1317"/>
      <c r="F7" s="1317"/>
      <c r="G7" s="1317"/>
      <c r="H7" s="1317"/>
      <c r="I7" s="1317"/>
      <c r="J7" s="1317"/>
    </row>
    <row r="8" spans="1:10" ht="111.75" customHeight="1" x14ac:dyDescent="0.25">
      <c r="A8" s="681" t="s">
        <v>9</v>
      </c>
      <c r="B8" s="934" t="s">
        <v>453</v>
      </c>
      <c r="C8" s="684" t="s">
        <v>19</v>
      </c>
      <c r="D8" s="958">
        <f>D9+D16</f>
        <v>299754.2</v>
      </c>
      <c r="E8" s="958">
        <f>E9+E16</f>
        <v>253968.59999999998</v>
      </c>
      <c r="F8" s="958">
        <f>E8/D8*100</f>
        <v>84.725618523443529</v>
      </c>
      <c r="G8" s="960"/>
      <c r="H8" s="958">
        <f>H9+H16</f>
        <v>253968.59999999998</v>
      </c>
      <c r="I8" s="773">
        <f t="shared" ref="I8:I23" si="0">H8/D8*100</f>
        <v>84.725618523443529</v>
      </c>
      <c r="J8" s="1215"/>
    </row>
    <row r="9" spans="1:10" ht="113.25" customHeight="1" x14ac:dyDescent="0.25">
      <c r="A9" s="685" t="s">
        <v>21</v>
      </c>
      <c r="B9" s="907" t="s">
        <v>454</v>
      </c>
      <c r="C9" s="683" t="s">
        <v>19</v>
      </c>
      <c r="D9" s="967">
        <f>D10+D11+D12+D13+D14</f>
        <v>253754.2</v>
      </c>
      <c r="E9" s="967">
        <f>E10+E11+E12+E13+E14</f>
        <v>219136.3</v>
      </c>
      <c r="F9" s="967">
        <f>E9/D9*100</f>
        <v>86.357703636038323</v>
      </c>
      <c r="G9" s="954"/>
      <c r="H9" s="967">
        <f t="shared" ref="H9:H16" si="1">E9</f>
        <v>219136.3</v>
      </c>
      <c r="I9" s="770">
        <f t="shared" si="0"/>
        <v>86.357703636038323</v>
      </c>
      <c r="J9" s="1212"/>
    </row>
    <row r="10" spans="1:10" ht="111" customHeight="1" x14ac:dyDescent="0.25">
      <c r="A10" s="685" t="s">
        <v>192</v>
      </c>
      <c r="B10" s="907" t="s">
        <v>1382</v>
      </c>
      <c r="C10" s="683" t="s">
        <v>19</v>
      </c>
      <c r="D10" s="967">
        <v>142640</v>
      </c>
      <c r="E10" s="967">
        <v>116931</v>
      </c>
      <c r="F10" s="967">
        <f t="shared" ref="F10:F27" si="2">E10/D10*100</f>
        <v>81.976303982052727</v>
      </c>
      <c r="G10" s="954" t="s">
        <v>1264</v>
      </c>
      <c r="H10" s="770">
        <f t="shared" si="1"/>
        <v>116931</v>
      </c>
      <c r="I10" s="770">
        <f t="shared" si="0"/>
        <v>81.976303982052727</v>
      </c>
      <c r="J10" s="1212"/>
    </row>
    <row r="11" spans="1:10" ht="95.25" customHeight="1" x14ac:dyDescent="0.25">
      <c r="A11" s="685" t="s">
        <v>193</v>
      </c>
      <c r="B11" s="907" t="s">
        <v>455</v>
      </c>
      <c r="C11" s="683" t="s">
        <v>19</v>
      </c>
      <c r="D11" s="967">
        <v>824</v>
      </c>
      <c r="E11" s="967">
        <v>585.70000000000005</v>
      </c>
      <c r="F11" s="967">
        <f t="shared" si="2"/>
        <v>71.080097087378647</v>
      </c>
      <c r="G11" s="954" t="s">
        <v>1265</v>
      </c>
      <c r="H11" s="770">
        <f t="shared" si="1"/>
        <v>585.70000000000005</v>
      </c>
      <c r="I11" s="778">
        <f t="shared" si="0"/>
        <v>71.080097087378647</v>
      </c>
      <c r="J11" s="1212"/>
    </row>
    <row r="12" spans="1:10" ht="96" customHeight="1" x14ac:dyDescent="0.25">
      <c r="A12" s="685" t="s">
        <v>302</v>
      </c>
      <c r="B12" s="907" t="s">
        <v>723</v>
      </c>
      <c r="C12" s="683" t="s">
        <v>19</v>
      </c>
      <c r="D12" s="967">
        <v>8500</v>
      </c>
      <c r="E12" s="967">
        <v>1780.5</v>
      </c>
      <c r="F12" s="967">
        <f t="shared" si="2"/>
        <v>20.947058823529414</v>
      </c>
      <c r="G12" s="954" t="s">
        <v>1266</v>
      </c>
      <c r="H12" s="770">
        <f t="shared" si="1"/>
        <v>1780.5</v>
      </c>
      <c r="I12" s="778">
        <f t="shared" si="0"/>
        <v>20.947058823529414</v>
      </c>
      <c r="J12" s="1212" t="s">
        <v>1267</v>
      </c>
    </row>
    <row r="13" spans="1:10" ht="285" customHeight="1" x14ac:dyDescent="0.25">
      <c r="A13" s="685" t="s">
        <v>303</v>
      </c>
      <c r="B13" s="907" t="s">
        <v>724</v>
      </c>
      <c r="C13" s="683" t="s">
        <v>19</v>
      </c>
      <c r="D13" s="967">
        <v>2915.2</v>
      </c>
      <c r="E13" s="967">
        <v>964.1</v>
      </c>
      <c r="F13" s="967">
        <f t="shared" si="2"/>
        <v>33.071487376509332</v>
      </c>
      <c r="G13" s="954" t="s">
        <v>1626</v>
      </c>
      <c r="H13" s="770">
        <f t="shared" si="1"/>
        <v>964.1</v>
      </c>
      <c r="I13" s="778">
        <f t="shared" si="0"/>
        <v>33.071487376509332</v>
      </c>
      <c r="J13" s="1212" t="s">
        <v>1806</v>
      </c>
    </row>
    <row r="14" spans="1:10" ht="241.5" customHeight="1" x14ac:dyDescent="0.25">
      <c r="A14" s="1583" t="s">
        <v>304</v>
      </c>
      <c r="B14" s="1384" t="s">
        <v>917</v>
      </c>
      <c r="C14" s="1760" t="s">
        <v>19</v>
      </c>
      <c r="D14" s="1589">
        <v>98875</v>
      </c>
      <c r="E14" s="1589">
        <v>98875</v>
      </c>
      <c r="F14" s="1589">
        <f t="shared" si="2"/>
        <v>100</v>
      </c>
      <c r="G14" s="1760" t="s">
        <v>1514</v>
      </c>
      <c r="H14" s="1974">
        <f t="shared" si="1"/>
        <v>98875</v>
      </c>
      <c r="I14" s="1976">
        <f t="shared" si="0"/>
        <v>100</v>
      </c>
      <c r="J14" s="1978"/>
    </row>
    <row r="15" spans="1:10" ht="24.75" hidden="1" customHeight="1" x14ac:dyDescent="0.25">
      <c r="A15" s="1585"/>
      <c r="B15" s="1386"/>
      <c r="C15" s="1762"/>
      <c r="D15" s="1590"/>
      <c r="E15" s="1590"/>
      <c r="F15" s="1590"/>
      <c r="G15" s="1762"/>
      <c r="H15" s="1975"/>
      <c r="I15" s="1977"/>
      <c r="J15" s="1979"/>
    </row>
    <row r="16" spans="1:10" ht="97.5" customHeight="1" x14ac:dyDescent="0.25">
      <c r="A16" s="687" t="s">
        <v>29</v>
      </c>
      <c r="B16" s="900" t="s">
        <v>456</v>
      </c>
      <c r="C16" s="683" t="s">
        <v>19</v>
      </c>
      <c r="D16" s="951">
        <v>46000</v>
      </c>
      <c r="E16" s="951">
        <v>34832.300000000003</v>
      </c>
      <c r="F16" s="967">
        <f t="shared" si="2"/>
        <v>75.722391304347838</v>
      </c>
      <c r="G16" s="1067" t="s">
        <v>1268</v>
      </c>
      <c r="H16" s="770">
        <f t="shared" si="1"/>
        <v>34832.300000000003</v>
      </c>
      <c r="I16" s="778">
        <f t="shared" si="0"/>
        <v>75.722391304347838</v>
      </c>
      <c r="J16" s="1212"/>
    </row>
    <row r="17" spans="1:10" s="771" customFormat="1" ht="129.75" customHeight="1" x14ac:dyDescent="0.25">
      <c r="A17" s="689" t="s">
        <v>12</v>
      </c>
      <c r="B17" s="904" t="s">
        <v>457</v>
      </c>
      <c r="C17" s="684" t="s">
        <v>16</v>
      </c>
      <c r="D17" s="980">
        <f>D18</f>
        <v>15326</v>
      </c>
      <c r="E17" s="980">
        <f>E18</f>
        <v>9419.5</v>
      </c>
      <c r="F17" s="958">
        <f t="shared" si="2"/>
        <v>61.46091609030406</v>
      </c>
      <c r="G17" s="960"/>
      <c r="H17" s="980">
        <f>H18</f>
        <v>9419.5</v>
      </c>
      <c r="I17" s="774">
        <f t="shared" si="0"/>
        <v>61.46091609030406</v>
      </c>
      <c r="J17" s="1212"/>
    </row>
    <row r="18" spans="1:10" s="771" customFormat="1" ht="129" customHeight="1" x14ac:dyDescent="0.25">
      <c r="A18" s="687" t="s">
        <v>13</v>
      </c>
      <c r="B18" s="900" t="s">
        <v>458</v>
      </c>
      <c r="C18" s="683" t="s">
        <v>16</v>
      </c>
      <c r="D18" s="951">
        <v>15326</v>
      </c>
      <c r="E18" s="951">
        <v>9419.5</v>
      </c>
      <c r="F18" s="967">
        <f t="shared" si="2"/>
        <v>61.46091609030406</v>
      </c>
      <c r="G18" s="954" t="s">
        <v>1269</v>
      </c>
      <c r="H18" s="770">
        <f>E18</f>
        <v>9419.5</v>
      </c>
      <c r="I18" s="770">
        <f t="shared" si="0"/>
        <v>61.46091609030406</v>
      </c>
      <c r="J18" s="1212" t="s">
        <v>1589</v>
      </c>
    </row>
    <row r="19" spans="1:10" s="771" customFormat="1" ht="102" customHeight="1" x14ac:dyDescent="0.25">
      <c r="A19" s="689" t="s">
        <v>14</v>
      </c>
      <c r="B19" s="904" t="s">
        <v>459</v>
      </c>
      <c r="C19" s="684" t="s">
        <v>19</v>
      </c>
      <c r="D19" s="980">
        <f>D20</f>
        <v>114252.6</v>
      </c>
      <c r="E19" s="980">
        <f>E20</f>
        <v>71759.100000000006</v>
      </c>
      <c r="F19" s="958">
        <f t="shared" si="2"/>
        <v>62.807410947321983</v>
      </c>
      <c r="G19" s="960"/>
      <c r="H19" s="980">
        <f>H20</f>
        <v>71759.100000000006</v>
      </c>
      <c r="I19" s="774">
        <f t="shared" si="0"/>
        <v>62.807410947321983</v>
      </c>
      <c r="J19" s="1216"/>
    </row>
    <row r="20" spans="1:10" ht="177.75" customHeight="1" x14ac:dyDescent="0.25">
      <c r="A20" s="687" t="s">
        <v>17</v>
      </c>
      <c r="B20" s="900" t="s">
        <v>460</v>
      </c>
      <c r="C20" s="683" t="s">
        <v>19</v>
      </c>
      <c r="D20" s="951">
        <v>114252.6</v>
      </c>
      <c r="E20" s="951">
        <v>71759.100000000006</v>
      </c>
      <c r="F20" s="967">
        <f t="shared" si="2"/>
        <v>62.807410947321983</v>
      </c>
      <c r="G20" s="1067" t="s">
        <v>1398</v>
      </c>
      <c r="H20" s="770">
        <f>E20</f>
        <v>71759.100000000006</v>
      </c>
      <c r="I20" s="770">
        <f t="shared" si="0"/>
        <v>62.807410947321983</v>
      </c>
      <c r="J20" s="1212" t="s">
        <v>1807</v>
      </c>
    </row>
    <row r="21" spans="1:10" ht="24.75" customHeight="1" x14ac:dyDescent="0.25">
      <c r="A21" s="1982"/>
      <c r="B21" s="1985" t="s">
        <v>37</v>
      </c>
      <c r="C21" s="684" t="s">
        <v>15</v>
      </c>
      <c r="D21" s="980">
        <f>D22+D23</f>
        <v>429332.80000000005</v>
      </c>
      <c r="E21" s="980">
        <f>E22+E23</f>
        <v>335147.19999999995</v>
      </c>
      <c r="F21" s="958">
        <f t="shared" si="2"/>
        <v>78.062332996686933</v>
      </c>
      <c r="G21" s="1724"/>
      <c r="H21" s="980">
        <f>H22+H23</f>
        <v>335147.19999999995</v>
      </c>
      <c r="I21" s="774">
        <f t="shared" si="0"/>
        <v>78.062332996686933</v>
      </c>
      <c r="J21" s="1988"/>
    </row>
    <row r="22" spans="1:10" ht="89.25" customHeight="1" x14ac:dyDescent="0.25">
      <c r="A22" s="1983"/>
      <c r="B22" s="1986"/>
      <c r="C22" s="684" t="s">
        <v>16</v>
      </c>
      <c r="D22" s="980">
        <f>D17</f>
        <v>15326</v>
      </c>
      <c r="E22" s="980">
        <f>E17</f>
        <v>9419.5</v>
      </c>
      <c r="F22" s="958">
        <f t="shared" si="2"/>
        <v>61.46091609030406</v>
      </c>
      <c r="G22" s="1724"/>
      <c r="H22" s="980">
        <f>H17</f>
        <v>9419.5</v>
      </c>
      <c r="I22" s="774">
        <f t="shared" si="0"/>
        <v>61.46091609030406</v>
      </c>
      <c r="J22" s="1988"/>
    </row>
    <row r="23" spans="1:10" ht="114" customHeight="1" x14ac:dyDescent="0.25">
      <c r="A23" s="1984"/>
      <c r="B23" s="1987"/>
      <c r="C23" s="684" t="s">
        <v>19</v>
      </c>
      <c r="D23" s="980">
        <f>D8+D19</f>
        <v>414006.80000000005</v>
      </c>
      <c r="E23" s="980">
        <f>E8+E19</f>
        <v>325727.69999999995</v>
      </c>
      <c r="F23" s="958">
        <f t="shared" si="2"/>
        <v>78.676896128276127</v>
      </c>
      <c r="G23" s="952"/>
      <c r="H23" s="980">
        <f>H8+H19</f>
        <v>325727.69999999995</v>
      </c>
      <c r="I23" s="774">
        <f t="shared" si="0"/>
        <v>78.676896128276127</v>
      </c>
      <c r="J23" s="1217"/>
    </row>
    <row r="24" spans="1:10" ht="32.25" customHeight="1" x14ac:dyDescent="0.25">
      <c r="A24" s="1980" t="s">
        <v>461</v>
      </c>
      <c r="B24" s="1980"/>
      <c r="C24" s="1980"/>
      <c r="D24" s="1980"/>
      <c r="E24" s="1980"/>
      <c r="F24" s="1980"/>
      <c r="G24" s="1980"/>
      <c r="H24" s="1980"/>
      <c r="I24" s="1980"/>
      <c r="J24" s="1980"/>
    </row>
    <row r="25" spans="1:10" ht="95.45" customHeight="1" x14ac:dyDescent="0.25">
      <c r="A25" s="689" t="s">
        <v>9</v>
      </c>
      <c r="B25" s="904" t="s">
        <v>462</v>
      </c>
      <c r="C25" s="684" t="s">
        <v>19</v>
      </c>
      <c r="D25" s="980">
        <f>D26</f>
        <v>250</v>
      </c>
      <c r="E25" s="980">
        <f>E26</f>
        <v>57.6</v>
      </c>
      <c r="F25" s="958">
        <f t="shared" si="2"/>
        <v>23.04</v>
      </c>
      <c r="G25" s="960"/>
      <c r="H25" s="980">
        <f>H26</f>
        <v>57.6</v>
      </c>
      <c r="I25" s="773">
        <f>H25/D25*100</f>
        <v>23.04</v>
      </c>
      <c r="J25" s="979"/>
    </row>
    <row r="26" spans="1:10" ht="375" customHeight="1" x14ac:dyDescent="0.25">
      <c r="A26" s="687" t="s">
        <v>21</v>
      </c>
      <c r="B26" s="900" t="s">
        <v>463</v>
      </c>
      <c r="C26" s="683" t="s">
        <v>19</v>
      </c>
      <c r="D26" s="951">
        <v>250</v>
      </c>
      <c r="E26" s="951">
        <v>57.6</v>
      </c>
      <c r="F26" s="967">
        <f>E26/D26*100</f>
        <v>23.04</v>
      </c>
      <c r="G26" s="954" t="s">
        <v>1577</v>
      </c>
      <c r="H26" s="770">
        <v>57.6</v>
      </c>
      <c r="I26" s="778">
        <f>H26/D26*100</f>
        <v>23.04</v>
      </c>
      <c r="J26" s="1212" t="s">
        <v>2010</v>
      </c>
    </row>
    <row r="27" spans="1:10" s="771" customFormat="1" ht="95.25" customHeight="1" x14ac:dyDescent="0.25">
      <c r="A27" s="687"/>
      <c r="B27" s="1018" t="s">
        <v>53</v>
      </c>
      <c r="C27" s="684" t="s">
        <v>19</v>
      </c>
      <c r="D27" s="980">
        <f>D25</f>
        <v>250</v>
      </c>
      <c r="E27" s="980">
        <f>E25</f>
        <v>57.6</v>
      </c>
      <c r="F27" s="958">
        <f t="shared" si="2"/>
        <v>23.04</v>
      </c>
      <c r="G27" s="960"/>
      <c r="H27" s="980">
        <f>H25</f>
        <v>57.6</v>
      </c>
      <c r="I27" s="773">
        <f>H27/D27*100</f>
        <v>23.04</v>
      </c>
      <c r="J27" s="979"/>
    </row>
    <row r="28" spans="1:10" ht="32.450000000000003" customHeight="1" x14ac:dyDescent="0.25">
      <c r="A28" s="1980" t="s">
        <v>464</v>
      </c>
      <c r="B28" s="1980"/>
      <c r="C28" s="1980"/>
      <c r="D28" s="1980"/>
      <c r="E28" s="1980"/>
      <c r="F28" s="1980"/>
      <c r="G28" s="1980"/>
      <c r="H28" s="1980"/>
      <c r="I28" s="1980"/>
      <c r="J28" s="1980"/>
    </row>
    <row r="29" spans="1:10" ht="96" customHeight="1" x14ac:dyDescent="0.25">
      <c r="A29" s="689" t="s">
        <v>9</v>
      </c>
      <c r="B29" s="904" t="s">
        <v>465</v>
      </c>
      <c r="C29" s="284"/>
      <c r="D29" s="1981"/>
      <c r="E29" s="1981"/>
      <c r="F29" s="1981"/>
      <c r="G29" s="1981"/>
      <c r="H29" s="1981"/>
      <c r="I29" s="1981"/>
      <c r="J29" s="1981"/>
    </row>
    <row r="30" spans="1:10" ht="114" customHeight="1" x14ac:dyDescent="0.25">
      <c r="A30" s="687" t="s">
        <v>21</v>
      </c>
      <c r="B30" s="900" t="s">
        <v>466</v>
      </c>
      <c r="C30" s="285"/>
      <c r="D30" s="1973" t="s">
        <v>467</v>
      </c>
      <c r="E30" s="1973"/>
      <c r="F30" s="1973"/>
      <c r="G30" s="1973"/>
      <c r="H30" s="1973"/>
      <c r="I30" s="1973"/>
      <c r="J30" s="1973"/>
    </row>
    <row r="31" spans="1:10" ht="243.75" customHeight="1" x14ac:dyDescent="0.25">
      <c r="A31" s="687" t="s">
        <v>29</v>
      </c>
      <c r="B31" s="900" t="s">
        <v>468</v>
      </c>
      <c r="C31" s="285"/>
      <c r="D31" s="1973" t="s">
        <v>469</v>
      </c>
      <c r="E31" s="1973"/>
      <c r="F31" s="1973"/>
      <c r="G31" s="1973"/>
      <c r="H31" s="1973"/>
      <c r="I31" s="1973"/>
      <c r="J31" s="1973"/>
    </row>
    <row r="32" spans="1:10" ht="170.25" customHeight="1" x14ac:dyDescent="0.25">
      <c r="A32" s="687" t="s">
        <v>30</v>
      </c>
      <c r="B32" s="900" t="s">
        <v>470</v>
      </c>
      <c r="C32" s="285"/>
      <c r="D32" s="1973" t="s">
        <v>1625</v>
      </c>
      <c r="E32" s="1973"/>
      <c r="F32" s="1973"/>
      <c r="G32" s="1973"/>
      <c r="H32" s="1973"/>
      <c r="I32" s="1973"/>
      <c r="J32" s="1973"/>
    </row>
    <row r="33" spans="1:10" ht="100.35" customHeight="1" x14ac:dyDescent="0.25">
      <c r="A33" s="689" t="s">
        <v>12</v>
      </c>
      <c r="B33" s="904" t="s">
        <v>471</v>
      </c>
      <c r="C33" s="684" t="s">
        <v>19</v>
      </c>
      <c r="D33" s="980">
        <f>D35+D34</f>
        <v>52725</v>
      </c>
      <c r="E33" s="980">
        <f>E35</f>
        <v>0</v>
      </c>
      <c r="F33" s="958">
        <f t="shared" ref="F33:F60" si="3">E33/D33*100</f>
        <v>0</v>
      </c>
      <c r="G33" s="960"/>
      <c r="H33" s="980">
        <f>H35</f>
        <v>0</v>
      </c>
      <c r="I33" s="773">
        <f t="shared" ref="I33:I60" si="4">H33/D33*100</f>
        <v>0</v>
      </c>
      <c r="J33" s="1212"/>
    </row>
    <row r="34" spans="1:10" ht="96" customHeight="1" x14ac:dyDescent="0.25">
      <c r="A34" s="687" t="s">
        <v>49</v>
      </c>
      <c r="B34" s="900" t="s">
        <v>918</v>
      </c>
      <c r="C34" s="683" t="s">
        <v>19</v>
      </c>
      <c r="D34" s="951">
        <v>225</v>
      </c>
      <c r="E34" s="951">
        <v>0</v>
      </c>
      <c r="F34" s="967">
        <f t="shared" si="3"/>
        <v>0</v>
      </c>
      <c r="G34" s="954"/>
      <c r="H34" s="951">
        <v>0</v>
      </c>
      <c r="I34" s="778">
        <v>0</v>
      </c>
      <c r="J34" s="1212" t="s">
        <v>1270</v>
      </c>
    </row>
    <row r="35" spans="1:10" ht="93" customHeight="1" x14ac:dyDescent="0.25">
      <c r="A35" s="687" t="s">
        <v>13</v>
      </c>
      <c r="B35" s="900" t="s">
        <v>472</v>
      </c>
      <c r="C35" s="683" t="s">
        <v>19</v>
      </c>
      <c r="D35" s="951">
        <v>52500</v>
      </c>
      <c r="E35" s="951">
        <v>0</v>
      </c>
      <c r="F35" s="967">
        <f t="shared" si="3"/>
        <v>0</v>
      </c>
      <c r="G35" s="954"/>
      <c r="H35" s="770">
        <f>E35</f>
        <v>0</v>
      </c>
      <c r="I35" s="778">
        <f t="shared" si="4"/>
        <v>0</v>
      </c>
      <c r="J35" s="979" t="s">
        <v>1624</v>
      </c>
    </row>
    <row r="36" spans="1:10" ht="114.75" customHeight="1" x14ac:dyDescent="0.3">
      <c r="A36" s="772"/>
      <c r="B36" s="1208" t="s">
        <v>57</v>
      </c>
      <c r="C36" s="684" t="s">
        <v>19</v>
      </c>
      <c r="D36" s="773">
        <f>D33</f>
        <v>52725</v>
      </c>
      <c r="E36" s="774">
        <f>E33</f>
        <v>0</v>
      </c>
      <c r="F36" s="958">
        <f t="shared" si="3"/>
        <v>0</v>
      </c>
      <c r="G36" s="776"/>
      <c r="H36" s="774">
        <f>H33</f>
        <v>0</v>
      </c>
      <c r="I36" s="773">
        <f t="shared" si="4"/>
        <v>0</v>
      </c>
      <c r="J36" s="979"/>
    </row>
    <row r="37" spans="1:10" ht="34.5" customHeight="1" x14ac:dyDescent="0.25">
      <c r="A37" s="1969" t="s">
        <v>1381</v>
      </c>
      <c r="B37" s="1969"/>
      <c r="C37" s="1969"/>
      <c r="D37" s="1969"/>
      <c r="E37" s="1969"/>
      <c r="F37" s="1969"/>
      <c r="G37" s="1969"/>
      <c r="H37" s="1969"/>
      <c r="I37" s="1969"/>
      <c r="J37" s="1969"/>
    </row>
    <row r="38" spans="1:10" ht="21.6" customHeight="1" x14ac:dyDescent="0.25">
      <c r="A38" s="1970" t="s">
        <v>9</v>
      </c>
      <c r="B38" s="1971" t="s">
        <v>473</v>
      </c>
      <c r="C38" s="775" t="s">
        <v>15</v>
      </c>
      <c r="D38" s="773">
        <f>D39+D40</f>
        <v>1289260.7</v>
      </c>
      <c r="E38" s="774">
        <f>E39+E40</f>
        <v>917590.1</v>
      </c>
      <c r="F38" s="958">
        <f t="shared" si="3"/>
        <v>71.171804119989076</v>
      </c>
      <c r="G38" s="776"/>
      <c r="H38" s="774">
        <f>H39+H40</f>
        <v>917590.1</v>
      </c>
      <c r="I38" s="773">
        <f t="shared" si="4"/>
        <v>71.171804119989076</v>
      </c>
      <c r="J38" s="979"/>
    </row>
    <row r="39" spans="1:10" ht="93.75" hidden="1" customHeight="1" x14ac:dyDescent="0.25">
      <c r="A39" s="1970"/>
      <c r="B39" s="1971"/>
      <c r="C39" s="776" t="s">
        <v>16</v>
      </c>
      <c r="D39" s="773">
        <f>D42+D45</f>
        <v>0</v>
      </c>
      <c r="E39" s="774">
        <f>E42+E45</f>
        <v>0</v>
      </c>
      <c r="F39" s="958">
        <v>0</v>
      </c>
      <c r="G39" s="776"/>
      <c r="H39" s="774">
        <f>H42+H45</f>
        <v>0</v>
      </c>
      <c r="I39" s="773">
        <v>0</v>
      </c>
      <c r="J39" s="1972"/>
    </row>
    <row r="40" spans="1:10" ht="98.25" customHeight="1" x14ac:dyDescent="0.25">
      <c r="A40" s="1970"/>
      <c r="B40" s="1971"/>
      <c r="C40" s="776" t="s">
        <v>19</v>
      </c>
      <c r="D40" s="773">
        <f>D43+D46+D47+D48+D49+D50+D53+D54+D55+D51</f>
        <v>1289260.7</v>
      </c>
      <c r="E40" s="773">
        <f>E43+E46+E47+E48+E49+E50+E53+E54+E55+E51</f>
        <v>917590.1</v>
      </c>
      <c r="F40" s="958">
        <f t="shared" si="3"/>
        <v>71.171804119989076</v>
      </c>
      <c r="G40" s="1219"/>
      <c r="H40" s="773">
        <f>H43+H46+H47+H48+H49+H50+H53+H54+H55+H51</f>
        <v>917590.1</v>
      </c>
      <c r="I40" s="773">
        <f t="shared" si="4"/>
        <v>71.171804119989076</v>
      </c>
      <c r="J40" s="1972"/>
    </row>
    <row r="41" spans="1:10" ht="21" customHeight="1" x14ac:dyDescent="0.25">
      <c r="A41" s="1954" t="s">
        <v>21</v>
      </c>
      <c r="B41" s="1962" t="s">
        <v>474</v>
      </c>
      <c r="C41" s="777" t="s">
        <v>15</v>
      </c>
      <c r="D41" s="778">
        <f>D42+D43</f>
        <v>6466.5</v>
      </c>
      <c r="E41" s="770">
        <f>E42+E43</f>
        <v>4662.6000000000004</v>
      </c>
      <c r="F41" s="967">
        <f t="shared" si="3"/>
        <v>72.103920204128983</v>
      </c>
      <c r="G41" s="1963" t="s">
        <v>922</v>
      </c>
      <c r="H41" s="770">
        <f>H42+H43</f>
        <v>4662.6000000000004</v>
      </c>
      <c r="I41" s="778">
        <f t="shared" si="4"/>
        <v>72.103920204128983</v>
      </c>
      <c r="J41" s="1964"/>
    </row>
    <row r="42" spans="1:10" ht="78.75" hidden="1" customHeight="1" x14ac:dyDescent="0.25">
      <c r="A42" s="1954"/>
      <c r="B42" s="1962"/>
      <c r="C42" s="777" t="s">
        <v>16</v>
      </c>
      <c r="D42" s="778">
        <v>0</v>
      </c>
      <c r="E42" s="770">
        <v>0</v>
      </c>
      <c r="F42" s="967">
        <v>0</v>
      </c>
      <c r="G42" s="1963"/>
      <c r="H42" s="770">
        <v>0</v>
      </c>
      <c r="I42" s="778">
        <v>0</v>
      </c>
      <c r="J42" s="1964"/>
    </row>
    <row r="43" spans="1:10" ht="96" customHeight="1" x14ac:dyDescent="0.25">
      <c r="A43" s="1954"/>
      <c r="B43" s="1962"/>
      <c r="C43" s="777" t="s">
        <v>19</v>
      </c>
      <c r="D43" s="778">
        <v>6466.5</v>
      </c>
      <c r="E43" s="770">
        <v>4662.6000000000004</v>
      </c>
      <c r="F43" s="967">
        <f t="shared" si="3"/>
        <v>72.103920204128983</v>
      </c>
      <c r="G43" s="1963"/>
      <c r="H43" s="770">
        <f>E43</f>
        <v>4662.6000000000004</v>
      </c>
      <c r="I43" s="778">
        <f t="shared" si="4"/>
        <v>72.103920204128983</v>
      </c>
      <c r="J43" s="1964"/>
    </row>
    <row r="44" spans="1:10" ht="24" customHeight="1" x14ac:dyDescent="0.25">
      <c r="A44" s="1954" t="s">
        <v>29</v>
      </c>
      <c r="B44" s="1962" t="s">
        <v>475</v>
      </c>
      <c r="C44" s="777" t="s">
        <v>15</v>
      </c>
      <c r="D44" s="778">
        <f>D45+D46</f>
        <v>511460.8</v>
      </c>
      <c r="E44" s="770">
        <f>E45+E46</f>
        <v>347014.9</v>
      </c>
      <c r="F44" s="967">
        <f t="shared" si="3"/>
        <v>67.847799870488615</v>
      </c>
      <c r="G44" s="1963" t="s">
        <v>923</v>
      </c>
      <c r="H44" s="770">
        <f>H45+H46</f>
        <v>347014.9</v>
      </c>
      <c r="I44" s="778">
        <f t="shared" si="4"/>
        <v>67.847799870488615</v>
      </c>
      <c r="J44" s="1964"/>
    </row>
    <row r="45" spans="1:10" ht="131.25" hidden="1" customHeight="1" x14ac:dyDescent="0.25">
      <c r="A45" s="1954"/>
      <c r="B45" s="1962"/>
      <c r="C45" s="777" t="s">
        <v>16</v>
      </c>
      <c r="D45" s="778">
        <v>0</v>
      </c>
      <c r="E45" s="770">
        <v>0</v>
      </c>
      <c r="F45" s="967">
        <v>0</v>
      </c>
      <c r="G45" s="1963"/>
      <c r="H45" s="770">
        <v>0</v>
      </c>
      <c r="I45" s="778">
        <v>0</v>
      </c>
      <c r="J45" s="1964"/>
    </row>
    <row r="46" spans="1:10" ht="221.25" customHeight="1" x14ac:dyDescent="0.25">
      <c r="A46" s="1954"/>
      <c r="B46" s="1962"/>
      <c r="C46" s="777" t="s">
        <v>19</v>
      </c>
      <c r="D46" s="778">
        <v>511460.8</v>
      </c>
      <c r="E46" s="770">
        <v>347014.9</v>
      </c>
      <c r="F46" s="967">
        <f t="shared" si="3"/>
        <v>67.847799870488615</v>
      </c>
      <c r="G46" s="1963"/>
      <c r="H46" s="770">
        <f t="shared" ref="H46:H53" si="5">E46</f>
        <v>347014.9</v>
      </c>
      <c r="I46" s="778">
        <f t="shared" si="4"/>
        <v>67.847799870488615</v>
      </c>
      <c r="J46" s="1964"/>
    </row>
    <row r="47" spans="1:10" ht="98.25" customHeight="1" x14ac:dyDescent="0.25">
      <c r="A47" s="779" t="s">
        <v>30</v>
      </c>
      <c r="B47" s="979" t="s">
        <v>725</v>
      </c>
      <c r="C47" s="777" t="s">
        <v>19</v>
      </c>
      <c r="D47" s="778">
        <v>4859.8</v>
      </c>
      <c r="E47" s="770">
        <v>1325.8</v>
      </c>
      <c r="F47" s="967">
        <f t="shared" si="3"/>
        <v>27.280958064117861</v>
      </c>
      <c r="G47" s="1210" t="s">
        <v>924</v>
      </c>
      <c r="H47" s="770">
        <f t="shared" si="5"/>
        <v>1325.8</v>
      </c>
      <c r="I47" s="778">
        <f t="shared" si="4"/>
        <v>27.280958064117861</v>
      </c>
      <c r="J47" s="1212" t="s">
        <v>1623</v>
      </c>
    </row>
    <row r="48" spans="1:10" ht="96.75" customHeight="1" x14ac:dyDescent="0.25">
      <c r="A48" s="779" t="s">
        <v>42</v>
      </c>
      <c r="B48" s="979" t="s">
        <v>476</v>
      </c>
      <c r="C48" s="777" t="s">
        <v>19</v>
      </c>
      <c r="D48" s="778">
        <v>44328.4</v>
      </c>
      <c r="E48" s="770">
        <v>32947.199999999997</v>
      </c>
      <c r="F48" s="967">
        <f t="shared" si="3"/>
        <v>74.325263262378058</v>
      </c>
      <c r="G48" s="1210" t="s">
        <v>925</v>
      </c>
      <c r="H48" s="770">
        <f t="shared" si="5"/>
        <v>32947.199999999997</v>
      </c>
      <c r="I48" s="778">
        <f t="shared" si="4"/>
        <v>74.325263262378058</v>
      </c>
      <c r="J48" s="1212"/>
    </row>
    <row r="49" spans="1:10" ht="133.5" customHeight="1" x14ac:dyDescent="0.25">
      <c r="A49" s="779" t="s">
        <v>44</v>
      </c>
      <c r="B49" s="979" t="s">
        <v>477</v>
      </c>
      <c r="C49" s="777" t="s">
        <v>19</v>
      </c>
      <c r="D49" s="778">
        <v>190261.9</v>
      </c>
      <c r="E49" s="770">
        <v>118571.4</v>
      </c>
      <c r="F49" s="967">
        <f t="shared" si="3"/>
        <v>62.320096666752512</v>
      </c>
      <c r="G49" s="1210" t="s">
        <v>926</v>
      </c>
      <c r="H49" s="770">
        <f t="shared" si="5"/>
        <v>118571.4</v>
      </c>
      <c r="I49" s="778">
        <f t="shared" si="4"/>
        <v>62.320096666752512</v>
      </c>
      <c r="J49" s="1212"/>
    </row>
    <row r="50" spans="1:10" ht="114" customHeight="1" x14ac:dyDescent="0.25">
      <c r="A50" s="779" t="s">
        <v>55</v>
      </c>
      <c r="B50" s="979" t="s">
        <v>478</v>
      </c>
      <c r="C50" s="777" t="s">
        <v>19</v>
      </c>
      <c r="D50" s="778">
        <v>525782.6</v>
      </c>
      <c r="E50" s="770">
        <v>410297.3</v>
      </c>
      <c r="F50" s="967">
        <f t="shared" si="3"/>
        <v>78.035541685860281</v>
      </c>
      <c r="G50" s="1211" t="s">
        <v>927</v>
      </c>
      <c r="H50" s="770">
        <f t="shared" si="5"/>
        <v>410297.3</v>
      </c>
      <c r="I50" s="778">
        <f t="shared" si="4"/>
        <v>78.035541685860281</v>
      </c>
      <c r="J50" s="1212"/>
    </row>
    <row r="51" spans="1:10" ht="100.5" hidden="1" customHeight="1" x14ac:dyDescent="0.25">
      <c r="A51" s="779" t="s">
        <v>393</v>
      </c>
      <c r="B51" s="979" t="s">
        <v>726</v>
      </c>
      <c r="C51" s="777" t="s">
        <v>19</v>
      </c>
      <c r="D51" s="778">
        <v>0</v>
      </c>
      <c r="E51" s="770"/>
      <c r="F51" s="967">
        <v>0</v>
      </c>
      <c r="G51" s="1210"/>
      <c r="H51" s="770">
        <f t="shared" si="5"/>
        <v>0</v>
      </c>
      <c r="I51" s="778">
        <v>0</v>
      </c>
      <c r="J51" s="1212"/>
    </row>
    <row r="52" spans="1:10" ht="100.5" customHeight="1" x14ac:dyDescent="0.25">
      <c r="A52" s="779" t="s">
        <v>732</v>
      </c>
      <c r="B52" s="979" t="s">
        <v>1541</v>
      </c>
      <c r="C52" s="777" t="s">
        <v>19</v>
      </c>
      <c r="D52" s="778">
        <v>0</v>
      </c>
      <c r="E52" s="770">
        <v>0</v>
      </c>
      <c r="F52" s="967">
        <v>0</v>
      </c>
      <c r="G52" s="1210"/>
      <c r="H52" s="770"/>
      <c r="I52" s="778"/>
      <c r="J52" s="1212"/>
    </row>
    <row r="53" spans="1:10" ht="211.5" customHeight="1" x14ac:dyDescent="0.25">
      <c r="A53" s="887" t="s">
        <v>733</v>
      </c>
      <c r="B53" s="979" t="s">
        <v>479</v>
      </c>
      <c r="C53" s="777" t="s">
        <v>19</v>
      </c>
      <c r="D53" s="778">
        <v>906</v>
      </c>
      <c r="E53" s="770">
        <v>906</v>
      </c>
      <c r="F53" s="967">
        <f t="shared" si="3"/>
        <v>100</v>
      </c>
      <c r="G53" s="1211" t="s">
        <v>1622</v>
      </c>
      <c r="H53" s="770">
        <f t="shared" si="5"/>
        <v>906</v>
      </c>
      <c r="I53" s="778">
        <f t="shared" si="4"/>
        <v>100</v>
      </c>
      <c r="J53" s="1212"/>
    </row>
    <row r="54" spans="1:10" ht="205.5" customHeight="1" x14ac:dyDescent="0.25">
      <c r="A54" s="779" t="s">
        <v>735</v>
      </c>
      <c r="B54" s="979" t="s">
        <v>480</v>
      </c>
      <c r="C54" s="777" t="s">
        <v>19</v>
      </c>
      <c r="D54" s="778">
        <v>5034.7</v>
      </c>
      <c r="E54" s="770">
        <v>1794</v>
      </c>
      <c r="F54" s="967">
        <f t="shared" si="3"/>
        <v>35.632708999543169</v>
      </c>
      <c r="G54" s="1211"/>
      <c r="H54" s="770">
        <f>E54</f>
        <v>1794</v>
      </c>
      <c r="I54" s="778">
        <f t="shared" si="4"/>
        <v>35.632708999543169</v>
      </c>
      <c r="J54" s="1212" t="s">
        <v>928</v>
      </c>
    </row>
    <row r="55" spans="1:10" ht="92.25" customHeight="1" x14ac:dyDescent="0.25">
      <c r="A55" s="779" t="s">
        <v>737</v>
      </c>
      <c r="B55" s="979" t="s">
        <v>481</v>
      </c>
      <c r="C55" s="777" t="s">
        <v>19</v>
      </c>
      <c r="D55" s="778">
        <v>160</v>
      </c>
      <c r="E55" s="770">
        <v>70.900000000000006</v>
      </c>
      <c r="F55" s="967">
        <f t="shared" si="3"/>
        <v>44.312500000000007</v>
      </c>
      <c r="G55" s="1210" t="s">
        <v>1434</v>
      </c>
      <c r="H55" s="770">
        <f>E55</f>
        <v>70.900000000000006</v>
      </c>
      <c r="I55" s="778">
        <f t="shared" si="4"/>
        <v>44.312500000000007</v>
      </c>
      <c r="J55" s="1213" t="s">
        <v>1589</v>
      </c>
    </row>
    <row r="56" spans="1:10" ht="20.100000000000001" customHeight="1" x14ac:dyDescent="0.25">
      <c r="A56" s="1954"/>
      <c r="B56" s="1965" t="s">
        <v>75</v>
      </c>
      <c r="C56" s="776" t="s">
        <v>15</v>
      </c>
      <c r="D56" s="773">
        <f>D57</f>
        <v>1289260.7</v>
      </c>
      <c r="E56" s="773">
        <f>E57</f>
        <v>917590.1</v>
      </c>
      <c r="F56" s="958">
        <f t="shared" si="3"/>
        <v>71.171804119989076</v>
      </c>
      <c r="G56" s="1967"/>
      <c r="H56" s="774">
        <f>H57</f>
        <v>917590.1</v>
      </c>
      <c r="I56" s="773">
        <f t="shared" si="4"/>
        <v>71.171804119989076</v>
      </c>
      <c r="J56" s="1959"/>
    </row>
    <row r="57" spans="1:10" ht="90.75" customHeight="1" x14ac:dyDescent="0.25">
      <c r="A57" s="1954"/>
      <c r="B57" s="1966"/>
      <c r="C57" s="776" t="s">
        <v>19</v>
      </c>
      <c r="D57" s="773">
        <f>D40</f>
        <v>1289260.7</v>
      </c>
      <c r="E57" s="774">
        <f>E40</f>
        <v>917590.1</v>
      </c>
      <c r="F57" s="958">
        <f t="shared" si="3"/>
        <v>71.171804119989076</v>
      </c>
      <c r="G57" s="1968"/>
      <c r="H57" s="774">
        <f>H40</f>
        <v>917590.1</v>
      </c>
      <c r="I57" s="773">
        <f t="shared" si="4"/>
        <v>71.171804119989076</v>
      </c>
      <c r="J57" s="1961"/>
    </row>
    <row r="58" spans="1:10" ht="23.1" customHeight="1" x14ac:dyDescent="0.25">
      <c r="A58" s="1954"/>
      <c r="B58" s="1955" t="s">
        <v>54</v>
      </c>
      <c r="C58" s="776" t="s">
        <v>15</v>
      </c>
      <c r="D58" s="773">
        <f>D59+D60</f>
        <v>1771568.5</v>
      </c>
      <c r="E58" s="773">
        <f>E59+E60</f>
        <v>1252794.8999999999</v>
      </c>
      <c r="F58" s="958">
        <f t="shared" si="3"/>
        <v>70.716706692402795</v>
      </c>
      <c r="G58" s="1956"/>
      <c r="H58" s="774">
        <f>H59+H60</f>
        <v>1252794.8999999999</v>
      </c>
      <c r="I58" s="773">
        <f t="shared" si="4"/>
        <v>70.716706692402795</v>
      </c>
      <c r="J58" s="1959"/>
    </row>
    <row r="59" spans="1:10" ht="71.25" customHeight="1" x14ac:dyDescent="0.25">
      <c r="A59" s="1954"/>
      <c r="B59" s="1955"/>
      <c r="C59" s="776" t="s">
        <v>16</v>
      </c>
      <c r="D59" s="773">
        <f>D22</f>
        <v>15326</v>
      </c>
      <c r="E59" s="774">
        <f>E22</f>
        <v>9419.5</v>
      </c>
      <c r="F59" s="958">
        <f t="shared" si="3"/>
        <v>61.46091609030406</v>
      </c>
      <c r="G59" s="1957"/>
      <c r="H59" s="774">
        <f>H22</f>
        <v>9419.5</v>
      </c>
      <c r="I59" s="773">
        <f t="shared" si="4"/>
        <v>61.46091609030406</v>
      </c>
      <c r="J59" s="1960"/>
    </row>
    <row r="60" spans="1:10" ht="93.75" customHeight="1" x14ac:dyDescent="0.25">
      <c r="A60" s="1954"/>
      <c r="B60" s="1955"/>
      <c r="C60" s="776" t="s">
        <v>19</v>
      </c>
      <c r="D60" s="773">
        <f>D23+D27+D36+D57</f>
        <v>1756242.5</v>
      </c>
      <c r="E60" s="773">
        <f>E23+E27+E36+E57</f>
        <v>1243375.3999999999</v>
      </c>
      <c r="F60" s="958">
        <f t="shared" si="3"/>
        <v>70.797478138696661</v>
      </c>
      <c r="G60" s="1958"/>
      <c r="H60" s="774">
        <f>H23+H27+H36+H57</f>
        <v>1243375.3999999999</v>
      </c>
      <c r="I60" s="773">
        <f t="shared" si="4"/>
        <v>70.797478138696661</v>
      </c>
      <c r="J60" s="1961"/>
    </row>
  </sheetData>
  <mergeCells count="44">
    <mergeCell ref="A1:J1"/>
    <mergeCell ref="A2:J2"/>
    <mergeCell ref="A3:J3"/>
    <mergeCell ref="A7:J7"/>
    <mergeCell ref="A14:A15"/>
    <mergeCell ref="B14:B15"/>
    <mergeCell ref="C14:C15"/>
    <mergeCell ref="D14:D15"/>
    <mergeCell ref="E14:E15"/>
    <mergeCell ref="F14:F15"/>
    <mergeCell ref="D32:J32"/>
    <mergeCell ref="G14:G15"/>
    <mergeCell ref="H14:H15"/>
    <mergeCell ref="I14:I15"/>
    <mergeCell ref="J14:J15"/>
    <mergeCell ref="A24:J24"/>
    <mergeCell ref="A28:J28"/>
    <mergeCell ref="D29:J29"/>
    <mergeCell ref="D30:J30"/>
    <mergeCell ref="D31:J31"/>
    <mergeCell ref="A21:A23"/>
    <mergeCell ref="B21:B23"/>
    <mergeCell ref="G21:G22"/>
    <mergeCell ref="J21:J22"/>
    <mergeCell ref="A37:J37"/>
    <mergeCell ref="A38:A40"/>
    <mergeCell ref="B38:B40"/>
    <mergeCell ref="J39:J40"/>
    <mergeCell ref="A41:A43"/>
    <mergeCell ref="B41:B43"/>
    <mergeCell ref="G41:G43"/>
    <mergeCell ref="J41:J43"/>
    <mergeCell ref="A58:A60"/>
    <mergeCell ref="B58:B60"/>
    <mergeCell ref="G58:G60"/>
    <mergeCell ref="J58:J60"/>
    <mergeCell ref="A44:A46"/>
    <mergeCell ref="B44:B46"/>
    <mergeCell ref="G44:G46"/>
    <mergeCell ref="J44:J46"/>
    <mergeCell ref="A56:A57"/>
    <mergeCell ref="B56:B57"/>
    <mergeCell ref="G56:G57"/>
    <mergeCell ref="J56:J57"/>
  </mergeCells>
  <pageMargins left="0.78740157480314965" right="0.39370078740157483" top="0.78740157480314965" bottom="0.78740157480314965" header="0.39370078740157483" footer="0.39370078740157483"/>
  <pageSetup paperSize="9" scale="61" firstPageNumber="132" orientation="landscape" useFirstPageNumber="1" r:id="rId1"/>
  <headerFooter>
    <oddFooter>&amp;R&amp;"Times New Roman,обычный"&amp;14&amp;P</oddFooter>
  </headerFooter>
  <rowBreaks count="1" manualBreakCount="1">
    <brk id="2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J99"/>
  <sheetViews>
    <sheetView view="pageBreakPreview" topLeftCell="A72" zoomScale="60" zoomScaleNormal="70" zoomScalePageLayoutView="40" workbookViewId="0">
      <selection activeCell="G96" sqref="G96:G99"/>
    </sheetView>
  </sheetViews>
  <sheetFormatPr defaultColWidth="9.140625" defaultRowHeight="15" x14ac:dyDescent="0.25"/>
  <cols>
    <col min="1" max="1" width="8.7109375" style="463" customWidth="1"/>
    <col min="2" max="2" width="45.7109375" style="1220" customWidth="1"/>
    <col min="3" max="3" width="15.7109375" style="463" customWidth="1"/>
    <col min="4" max="5" width="16.140625" style="463" customWidth="1"/>
    <col min="6" max="6" width="13.7109375" style="463" customWidth="1"/>
    <col min="7" max="7" width="35.7109375" style="1224" customWidth="1"/>
    <col min="8" max="9" width="15.85546875" style="463" customWidth="1"/>
    <col min="10" max="10" width="30.7109375" style="1224" customWidth="1"/>
    <col min="11" max="16384" width="9.140625" style="463"/>
  </cols>
  <sheetData>
    <row r="1" spans="1:10" ht="45" customHeight="1" x14ac:dyDescent="0.25">
      <c r="A1" s="1372" t="s">
        <v>876</v>
      </c>
      <c r="B1" s="1372"/>
      <c r="C1" s="1372"/>
      <c r="D1" s="1372"/>
      <c r="E1" s="1372"/>
      <c r="F1" s="1372"/>
      <c r="G1" s="1372"/>
      <c r="H1" s="1372"/>
      <c r="I1" s="1372"/>
      <c r="J1" s="1372"/>
    </row>
    <row r="2" spans="1:10" ht="47.45" customHeight="1" x14ac:dyDescent="0.25">
      <c r="A2" s="1372" t="s">
        <v>482</v>
      </c>
      <c r="B2" s="1372"/>
      <c r="C2" s="1372"/>
      <c r="D2" s="1372"/>
      <c r="E2" s="1372"/>
      <c r="F2" s="1372"/>
      <c r="G2" s="1372"/>
      <c r="H2" s="1372"/>
      <c r="I2" s="1372"/>
      <c r="J2" s="1372"/>
    </row>
    <row r="3" spans="1:10" ht="23.45" customHeight="1" x14ac:dyDescent="0.25">
      <c r="A3" s="1372" t="s">
        <v>1537</v>
      </c>
      <c r="B3" s="1372"/>
      <c r="C3" s="1372"/>
      <c r="D3" s="1372"/>
      <c r="E3" s="1372"/>
      <c r="F3" s="1372"/>
      <c r="G3" s="1372"/>
      <c r="H3" s="1372"/>
      <c r="I3" s="1372"/>
      <c r="J3" s="1372"/>
    </row>
    <row r="4" spans="1:10" ht="18.75" x14ac:dyDescent="0.3">
      <c r="A4" s="280"/>
      <c r="B4" s="280"/>
      <c r="C4" s="281"/>
      <c r="D4" s="281"/>
      <c r="E4" s="281"/>
      <c r="F4" s="281"/>
      <c r="G4" s="1222"/>
      <c r="H4" s="453"/>
      <c r="I4" s="453"/>
      <c r="J4" s="1222"/>
    </row>
    <row r="5" spans="1:10" ht="117.6" customHeight="1" x14ac:dyDescent="0.25">
      <c r="A5" s="1020" t="s">
        <v>1</v>
      </c>
      <c r="B5" s="149" t="s">
        <v>2</v>
      </c>
      <c r="C5" s="149" t="s">
        <v>3</v>
      </c>
      <c r="D5" s="150" t="s">
        <v>892</v>
      </c>
      <c r="E5" s="151" t="s">
        <v>1587</v>
      </c>
      <c r="F5" s="151" t="s">
        <v>4</v>
      </c>
      <c r="G5" s="149" t="s">
        <v>5</v>
      </c>
      <c r="H5" s="149" t="s">
        <v>1588</v>
      </c>
      <c r="I5" s="149" t="s">
        <v>6</v>
      </c>
      <c r="J5" s="149" t="s">
        <v>7</v>
      </c>
    </row>
    <row r="6" spans="1:10" ht="18" customHeight="1" x14ac:dyDescent="0.25">
      <c r="A6" s="149">
        <v>1</v>
      </c>
      <c r="B6" s="149">
        <v>2</v>
      </c>
      <c r="C6" s="149">
        <v>3</v>
      </c>
      <c r="D6" s="149">
        <v>4</v>
      </c>
      <c r="E6" s="149">
        <v>5</v>
      </c>
      <c r="F6" s="149">
        <v>6</v>
      </c>
      <c r="G6" s="149">
        <v>7</v>
      </c>
      <c r="H6" s="149">
        <v>8</v>
      </c>
      <c r="I6" s="149">
        <v>9</v>
      </c>
      <c r="J6" s="149">
        <v>10</v>
      </c>
    </row>
    <row r="7" spans="1:10" ht="39.6" customHeight="1" x14ac:dyDescent="0.25">
      <c r="A7" s="1995" t="s">
        <v>853</v>
      </c>
      <c r="B7" s="1995"/>
      <c r="C7" s="1995"/>
      <c r="D7" s="1995"/>
      <c r="E7" s="1995"/>
      <c r="F7" s="1995"/>
      <c r="G7" s="1995"/>
      <c r="H7" s="1995"/>
      <c r="I7" s="1995"/>
      <c r="J7" s="1995"/>
    </row>
    <row r="8" spans="1:10" ht="97.5" customHeight="1" x14ac:dyDescent="0.25">
      <c r="A8" s="448" t="s">
        <v>9</v>
      </c>
      <c r="B8" s="934" t="s">
        <v>616</v>
      </c>
      <c r="C8" s="286" t="s">
        <v>19</v>
      </c>
      <c r="D8" s="958">
        <f>D9+D10+D11+D13+D14+D16</f>
        <v>107676</v>
      </c>
      <c r="E8" s="958">
        <f>E9+E10+E11+E13+E14+E16</f>
        <v>77907.299999999988</v>
      </c>
      <c r="F8" s="958">
        <f>E8/D8*100</f>
        <v>72.353449236598678</v>
      </c>
      <c r="G8" s="952"/>
      <c r="H8" s="958">
        <f>H9+H10+H11+H13+H14+H16</f>
        <v>77907.299999999988</v>
      </c>
      <c r="I8" s="958">
        <f>H8/D8*100</f>
        <v>72.353449236598678</v>
      </c>
      <c r="J8" s="286"/>
    </row>
    <row r="9" spans="1:10" ht="269.25" customHeight="1" x14ac:dyDescent="0.25">
      <c r="A9" s="449" t="s">
        <v>21</v>
      </c>
      <c r="B9" s="907" t="s">
        <v>1023</v>
      </c>
      <c r="C9" s="456" t="s">
        <v>19</v>
      </c>
      <c r="D9" s="967">
        <v>23843.3</v>
      </c>
      <c r="E9" s="926">
        <v>15292.4</v>
      </c>
      <c r="F9" s="967">
        <f t="shared" ref="F9:F14" si="0">E9/D9*100</f>
        <v>64.137095116867215</v>
      </c>
      <c r="G9" s="983" t="s">
        <v>1889</v>
      </c>
      <c r="H9" s="926">
        <f>E9</f>
        <v>15292.4</v>
      </c>
      <c r="I9" s="967">
        <f t="shared" ref="I9:I14" si="1">H9/D9*100</f>
        <v>64.137095116867215</v>
      </c>
      <c r="J9" s="983" t="s">
        <v>2011</v>
      </c>
    </row>
    <row r="10" spans="1:10" ht="186.75" customHeight="1" x14ac:dyDescent="0.25">
      <c r="A10" s="449" t="s">
        <v>29</v>
      </c>
      <c r="B10" s="900" t="s">
        <v>1024</v>
      </c>
      <c r="C10" s="456" t="s">
        <v>19</v>
      </c>
      <c r="D10" s="967">
        <v>479.7</v>
      </c>
      <c r="E10" s="926">
        <v>308.10000000000002</v>
      </c>
      <c r="F10" s="967">
        <f t="shared" si="0"/>
        <v>64.22764227642277</v>
      </c>
      <c r="G10" s="983" t="s">
        <v>1717</v>
      </c>
      <c r="H10" s="926">
        <f>E10</f>
        <v>308.10000000000002</v>
      </c>
      <c r="I10" s="967">
        <f t="shared" si="1"/>
        <v>64.22764227642277</v>
      </c>
      <c r="J10" s="983" t="s">
        <v>1718</v>
      </c>
    </row>
    <row r="11" spans="1:10" ht="409.6" customHeight="1" x14ac:dyDescent="0.25">
      <c r="A11" s="2006" t="s">
        <v>30</v>
      </c>
      <c r="B11" s="1333" t="s">
        <v>1025</v>
      </c>
      <c r="C11" s="1335" t="s">
        <v>19</v>
      </c>
      <c r="D11" s="2007">
        <v>39047.300000000003</v>
      </c>
      <c r="E11" s="1494">
        <v>29045.599999999999</v>
      </c>
      <c r="F11" s="2007">
        <f>E11/D11*100</f>
        <v>74.385680956173658</v>
      </c>
      <c r="G11" s="1335" t="s">
        <v>1710</v>
      </c>
      <c r="H11" s="1494">
        <f>E11</f>
        <v>29045.599999999999</v>
      </c>
      <c r="I11" s="2007">
        <f t="shared" si="1"/>
        <v>74.385680956173658</v>
      </c>
      <c r="J11" s="1335"/>
    </row>
    <row r="12" spans="1:10" ht="115.5" customHeight="1" x14ac:dyDescent="0.25">
      <c r="A12" s="2006"/>
      <c r="B12" s="1333"/>
      <c r="C12" s="1335"/>
      <c r="D12" s="2007"/>
      <c r="E12" s="1494"/>
      <c r="F12" s="2007"/>
      <c r="G12" s="1335"/>
      <c r="H12" s="1494"/>
      <c r="I12" s="2007"/>
      <c r="J12" s="1335"/>
    </row>
    <row r="13" spans="1:10" ht="390" customHeight="1" x14ac:dyDescent="0.25">
      <c r="A13" s="449" t="s">
        <v>42</v>
      </c>
      <c r="B13" s="900" t="s">
        <v>1026</v>
      </c>
      <c r="C13" s="456" t="s">
        <v>19</v>
      </c>
      <c r="D13" s="967">
        <v>1951.6</v>
      </c>
      <c r="E13" s="926">
        <v>860.2</v>
      </c>
      <c r="F13" s="967">
        <f t="shared" si="0"/>
        <v>44.076655052264812</v>
      </c>
      <c r="G13" s="983" t="s">
        <v>1712</v>
      </c>
      <c r="H13" s="926">
        <f>E13</f>
        <v>860.2</v>
      </c>
      <c r="I13" s="967">
        <f t="shared" si="1"/>
        <v>44.076655052264812</v>
      </c>
      <c r="J13" s="983" t="s">
        <v>2012</v>
      </c>
    </row>
    <row r="14" spans="1:10" ht="293.25" customHeight="1" x14ac:dyDescent="0.25">
      <c r="A14" s="449" t="s">
        <v>44</v>
      </c>
      <c r="B14" s="900" t="s">
        <v>1027</v>
      </c>
      <c r="C14" s="456" t="s">
        <v>19</v>
      </c>
      <c r="D14" s="967">
        <v>5953.6</v>
      </c>
      <c r="E14" s="926">
        <v>3915.2</v>
      </c>
      <c r="F14" s="967">
        <f t="shared" si="0"/>
        <v>65.76189196452566</v>
      </c>
      <c r="G14" s="983" t="s">
        <v>1711</v>
      </c>
      <c r="H14" s="926">
        <f>E14</f>
        <v>3915.2</v>
      </c>
      <c r="I14" s="967">
        <f t="shared" si="1"/>
        <v>65.76189196452566</v>
      </c>
      <c r="J14" s="983" t="s">
        <v>959</v>
      </c>
    </row>
    <row r="15" spans="1:10" ht="195" customHeight="1" x14ac:dyDescent="0.25">
      <c r="A15" s="451" t="s">
        <v>55</v>
      </c>
      <c r="B15" s="900" t="s">
        <v>1028</v>
      </c>
      <c r="C15" s="447" t="s">
        <v>848</v>
      </c>
      <c r="D15" s="967">
        <v>0</v>
      </c>
      <c r="E15" s="967">
        <v>0</v>
      </c>
      <c r="F15" s="967">
        <v>0</v>
      </c>
      <c r="G15" s="983" t="s">
        <v>1029</v>
      </c>
      <c r="H15" s="967">
        <v>0</v>
      </c>
      <c r="I15" s="967">
        <v>0</v>
      </c>
      <c r="J15" s="983"/>
    </row>
    <row r="16" spans="1:10" ht="409.6" customHeight="1" x14ac:dyDescent="0.25">
      <c r="A16" s="451" t="s">
        <v>393</v>
      </c>
      <c r="B16" s="900" t="s">
        <v>1030</v>
      </c>
      <c r="C16" s="456" t="s">
        <v>19</v>
      </c>
      <c r="D16" s="967">
        <v>36400.5</v>
      </c>
      <c r="E16" s="926">
        <v>28485.8</v>
      </c>
      <c r="F16" s="967">
        <f>E16/D16*100</f>
        <v>78.256617354157214</v>
      </c>
      <c r="G16" s="900" t="s">
        <v>1890</v>
      </c>
      <c r="H16" s="926">
        <f>E16</f>
        <v>28485.8</v>
      </c>
      <c r="I16" s="967">
        <f>H16/D16*100</f>
        <v>78.256617354157214</v>
      </c>
      <c r="J16" s="983"/>
    </row>
    <row r="17" spans="1:10" ht="228" customHeight="1" x14ac:dyDescent="0.25">
      <c r="A17" s="455" t="s">
        <v>12</v>
      </c>
      <c r="B17" s="904" t="s">
        <v>1031</v>
      </c>
      <c r="C17" s="286" t="s">
        <v>19</v>
      </c>
      <c r="D17" s="958">
        <v>918</v>
      </c>
      <c r="E17" s="958">
        <f>E18+E19</f>
        <v>480</v>
      </c>
      <c r="F17" s="958">
        <f>E17/D17*100</f>
        <v>52.287581699346411</v>
      </c>
      <c r="G17" s="286"/>
      <c r="H17" s="958">
        <f>H18+H19</f>
        <v>480</v>
      </c>
      <c r="I17" s="958">
        <f>H17/D17*100</f>
        <v>52.287581699346411</v>
      </c>
      <c r="J17" s="286"/>
    </row>
    <row r="18" spans="1:10" ht="337.5" customHeight="1" x14ac:dyDescent="0.25">
      <c r="A18" s="451" t="s">
        <v>13</v>
      </c>
      <c r="B18" s="900" t="s">
        <v>1032</v>
      </c>
      <c r="C18" s="456" t="s">
        <v>19</v>
      </c>
      <c r="D18" s="967">
        <v>450</v>
      </c>
      <c r="E18" s="926">
        <v>168</v>
      </c>
      <c r="F18" s="967">
        <f>E18/D18*100</f>
        <v>37.333333333333336</v>
      </c>
      <c r="G18" s="983" t="s">
        <v>1892</v>
      </c>
      <c r="H18" s="926">
        <f>E18</f>
        <v>168</v>
      </c>
      <c r="I18" s="967">
        <f>H18/D18*100</f>
        <v>37.333333333333336</v>
      </c>
      <c r="J18" s="983" t="s">
        <v>959</v>
      </c>
    </row>
    <row r="19" spans="1:10" ht="409.6" customHeight="1" x14ac:dyDescent="0.25">
      <c r="A19" s="451" t="s">
        <v>22</v>
      </c>
      <c r="B19" s="900" t="s">
        <v>1033</v>
      </c>
      <c r="C19" s="456" t="s">
        <v>871</v>
      </c>
      <c r="D19" s="967">
        <v>468</v>
      </c>
      <c r="E19" s="926">
        <v>312</v>
      </c>
      <c r="F19" s="967">
        <f>E19/D19*100</f>
        <v>66.666666666666657</v>
      </c>
      <c r="G19" s="983" t="s">
        <v>1891</v>
      </c>
      <c r="H19" s="926">
        <f>E19</f>
        <v>312</v>
      </c>
      <c r="I19" s="967">
        <f>H19/D19*100</f>
        <v>66.666666666666657</v>
      </c>
      <c r="J19" s="983" t="s">
        <v>1719</v>
      </c>
    </row>
    <row r="20" spans="1:10" ht="100.5" customHeight="1" x14ac:dyDescent="0.25">
      <c r="A20" s="448" t="s">
        <v>14</v>
      </c>
      <c r="B20" s="904" t="s">
        <v>617</v>
      </c>
      <c r="C20" s="286" t="s">
        <v>19</v>
      </c>
      <c r="D20" s="958">
        <f>D21+D22+D23</f>
        <v>4128</v>
      </c>
      <c r="E20" s="958">
        <f>E21+E22+E23+E24</f>
        <v>2200.8000000000002</v>
      </c>
      <c r="F20" s="958">
        <f t="shared" ref="F20:F99" si="2">E20/D20*100</f>
        <v>53.3139534883721</v>
      </c>
      <c r="G20" s="286"/>
      <c r="H20" s="958">
        <f>H21+H22+H23</f>
        <v>2200.8000000000002</v>
      </c>
      <c r="I20" s="958">
        <f t="shared" ref="I20:I99" si="3">H20/D20*100</f>
        <v>53.3139534883721</v>
      </c>
      <c r="J20" s="286"/>
    </row>
    <row r="21" spans="1:10" ht="250.5" customHeight="1" x14ac:dyDescent="0.25">
      <c r="A21" s="449" t="s">
        <v>17</v>
      </c>
      <c r="B21" s="900" t="s">
        <v>1034</v>
      </c>
      <c r="C21" s="456" t="s">
        <v>19</v>
      </c>
      <c r="D21" s="967">
        <v>250</v>
      </c>
      <c r="E21" s="926">
        <v>0</v>
      </c>
      <c r="F21" s="967">
        <f t="shared" si="2"/>
        <v>0</v>
      </c>
      <c r="G21" s="983" t="s">
        <v>870</v>
      </c>
      <c r="H21" s="926">
        <f>E21</f>
        <v>0</v>
      </c>
      <c r="I21" s="967">
        <f t="shared" si="3"/>
        <v>0</v>
      </c>
      <c r="J21" s="983" t="s">
        <v>1715</v>
      </c>
    </row>
    <row r="22" spans="1:10" ht="277.5" customHeight="1" x14ac:dyDescent="0.25">
      <c r="A22" s="449" t="s">
        <v>206</v>
      </c>
      <c r="B22" s="900" t="s">
        <v>1383</v>
      </c>
      <c r="C22" s="456" t="s">
        <v>19</v>
      </c>
      <c r="D22" s="967">
        <v>2108</v>
      </c>
      <c r="E22" s="926">
        <v>730.8</v>
      </c>
      <c r="F22" s="967">
        <f t="shared" si="2"/>
        <v>34.667931688804558</v>
      </c>
      <c r="G22" s="983" t="s">
        <v>1713</v>
      </c>
      <c r="H22" s="926">
        <f>E22</f>
        <v>730.8</v>
      </c>
      <c r="I22" s="967">
        <f t="shared" si="3"/>
        <v>34.667931688804558</v>
      </c>
      <c r="J22" s="983" t="s">
        <v>1714</v>
      </c>
    </row>
    <row r="23" spans="1:10" ht="216.75" customHeight="1" x14ac:dyDescent="0.25">
      <c r="A23" s="449" t="s">
        <v>355</v>
      </c>
      <c r="B23" s="900" t="s">
        <v>1035</v>
      </c>
      <c r="C23" s="287" t="s">
        <v>19</v>
      </c>
      <c r="D23" s="967">
        <v>1770</v>
      </c>
      <c r="E23" s="926">
        <v>1470</v>
      </c>
      <c r="F23" s="967">
        <f t="shared" si="2"/>
        <v>83.050847457627114</v>
      </c>
      <c r="G23" s="983" t="s">
        <v>1716</v>
      </c>
      <c r="H23" s="926">
        <f>E23</f>
        <v>1470</v>
      </c>
      <c r="I23" s="967">
        <f t="shared" si="3"/>
        <v>83.050847457627114</v>
      </c>
      <c r="J23" s="1223"/>
    </row>
    <row r="24" spans="1:10" ht="268.5" customHeight="1" x14ac:dyDescent="0.25">
      <c r="A24" s="827" t="s">
        <v>359</v>
      </c>
      <c r="B24" s="900" t="s">
        <v>1036</v>
      </c>
      <c r="C24" s="819" t="s">
        <v>1037</v>
      </c>
      <c r="D24" s="967">
        <v>0</v>
      </c>
      <c r="E24" s="967">
        <v>0</v>
      </c>
      <c r="F24" s="967">
        <v>0</v>
      </c>
      <c r="G24" s="983" t="s">
        <v>2013</v>
      </c>
      <c r="H24" s="967">
        <v>0</v>
      </c>
      <c r="I24" s="967">
        <v>0</v>
      </c>
      <c r="J24" s="983"/>
    </row>
    <row r="25" spans="1:10" ht="96.75" customHeight="1" x14ac:dyDescent="0.25">
      <c r="A25" s="821"/>
      <c r="B25" s="1018" t="s">
        <v>37</v>
      </c>
      <c r="C25" s="286" t="s">
        <v>19</v>
      </c>
      <c r="D25" s="980">
        <f>D8+D20+D17</f>
        <v>112722</v>
      </c>
      <c r="E25" s="980">
        <f>E8+E20+E17</f>
        <v>80588.099999999991</v>
      </c>
      <c r="F25" s="980">
        <f t="shared" si="2"/>
        <v>71.492787565870003</v>
      </c>
      <c r="G25" s="952"/>
      <c r="H25" s="980">
        <f>H8+H20+H17</f>
        <v>80588.099999999991</v>
      </c>
      <c r="I25" s="980">
        <f>H25/D25*100</f>
        <v>71.492787565870003</v>
      </c>
      <c r="J25" s="286"/>
    </row>
    <row r="26" spans="1:10" ht="27.75" customHeight="1" x14ac:dyDescent="0.25">
      <c r="A26" s="1567" t="s">
        <v>854</v>
      </c>
      <c r="B26" s="1567"/>
      <c r="C26" s="1567"/>
      <c r="D26" s="1567"/>
      <c r="E26" s="1567"/>
      <c r="F26" s="1567"/>
      <c r="G26" s="1567"/>
      <c r="H26" s="1567"/>
      <c r="I26" s="1567"/>
      <c r="J26" s="1567"/>
    </row>
    <row r="27" spans="1:10" ht="24" customHeight="1" x14ac:dyDescent="0.25">
      <c r="A27" s="1569" t="s">
        <v>9</v>
      </c>
      <c r="B27" s="1361" t="s">
        <v>618</v>
      </c>
      <c r="C27" s="255" t="s">
        <v>15</v>
      </c>
      <c r="D27" s="980">
        <f>D28+D29</f>
        <v>19407.900000000001</v>
      </c>
      <c r="E27" s="980">
        <f>E28+E29</f>
        <v>1427.9</v>
      </c>
      <c r="F27" s="980">
        <f>E27/D27*100</f>
        <v>7.3573132590336918</v>
      </c>
      <c r="G27" s="952"/>
      <c r="H27" s="980">
        <f>E27</f>
        <v>1427.9</v>
      </c>
      <c r="I27" s="980">
        <f>F27</f>
        <v>7.3573132590336918</v>
      </c>
      <c r="J27" s="1221"/>
    </row>
    <row r="28" spans="1:10" ht="79.5" customHeight="1" x14ac:dyDescent="0.25">
      <c r="A28" s="1569"/>
      <c r="B28" s="1361"/>
      <c r="C28" s="255" t="s">
        <v>16</v>
      </c>
      <c r="D28" s="980">
        <f>D31</f>
        <v>7947.9</v>
      </c>
      <c r="E28" s="980">
        <f>E31</f>
        <v>928.1</v>
      </c>
      <c r="F28" s="980">
        <f t="shared" ref="F28:F35" si="4">E28/D28*100</f>
        <v>11.677298405868218</v>
      </c>
      <c r="G28" s="952"/>
      <c r="H28" s="980">
        <f t="shared" ref="H28:H32" si="5">E28</f>
        <v>928.1</v>
      </c>
      <c r="I28" s="980">
        <f t="shared" ref="I28:I35" si="6">F28</f>
        <v>11.677298405868218</v>
      </c>
      <c r="J28" s="1221"/>
    </row>
    <row r="29" spans="1:10" ht="99" customHeight="1" x14ac:dyDescent="0.25">
      <c r="A29" s="1569"/>
      <c r="B29" s="1361"/>
      <c r="C29" s="286" t="s">
        <v>19</v>
      </c>
      <c r="D29" s="980">
        <f>D32</f>
        <v>11460</v>
      </c>
      <c r="E29" s="980">
        <f>E32</f>
        <v>499.8</v>
      </c>
      <c r="F29" s="980">
        <f t="shared" si="4"/>
        <v>4.3612565445026181</v>
      </c>
      <c r="G29" s="952"/>
      <c r="H29" s="980">
        <f t="shared" si="5"/>
        <v>499.8</v>
      </c>
      <c r="I29" s="980">
        <f t="shared" si="6"/>
        <v>4.3612565445026181</v>
      </c>
      <c r="J29" s="1221"/>
    </row>
    <row r="30" spans="1:10" ht="21.75" customHeight="1" x14ac:dyDescent="0.25">
      <c r="A30" s="2002" t="s">
        <v>21</v>
      </c>
      <c r="B30" s="1333" t="s">
        <v>1038</v>
      </c>
      <c r="C30" s="454" t="s">
        <v>15</v>
      </c>
      <c r="D30" s="951">
        <f>D31+D32</f>
        <v>19407.900000000001</v>
      </c>
      <c r="E30" s="951">
        <f>E31+E32</f>
        <v>1427.9</v>
      </c>
      <c r="F30" s="951">
        <f t="shared" si="4"/>
        <v>7.3573132590336918</v>
      </c>
      <c r="G30" s="1335" t="s">
        <v>1709</v>
      </c>
      <c r="H30" s="951">
        <f t="shared" si="5"/>
        <v>1427.9</v>
      </c>
      <c r="I30" s="951">
        <f t="shared" si="6"/>
        <v>7.3573132590336918</v>
      </c>
      <c r="J30" s="1349" t="s">
        <v>959</v>
      </c>
    </row>
    <row r="31" spans="1:10" ht="93" customHeight="1" x14ac:dyDescent="0.25">
      <c r="A31" s="2002"/>
      <c r="B31" s="1333"/>
      <c r="C31" s="454" t="s">
        <v>16</v>
      </c>
      <c r="D31" s="951">
        <v>7947.9</v>
      </c>
      <c r="E31" s="951">
        <v>928.1</v>
      </c>
      <c r="F31" s="951">
        <f t="shared" si="4"/>
        <v>11.677298405868218</v>
      </c>
      <c r="G31" s="1335"/>
      <c r="H31" s="951">
        <f t="shared" si="5"/>
        <v>928.1</v>
      </c>
      <c r="I31" s="951">
        <f t="shared" si="6"/>
        <v>11.677298405868218</v>
      </c>
      <c r="J31" s="1350"/>
    </row>
    <row r="32" spans="1:10" ht="97.5" customHeight="1" x14ac:dyDescent="0.25">
      <c r="A32" s="2002"/>
      <c r="B32" s="1333"/>
      <c r="C32" s="456" t="s">
        <v>19</v>
      </c>
      <c r="D32" s="951">
        <v>11460</v>
      </c>
      <c r="E32" s="951">
        <v>499.8</v>
      </c>
      <c r="F32" s="951">
        <f t="shared" si="4"/>
        <v>4.3612565445026181</v>
      </c>
      <c r="G32" s="1335"/>
      <c r="H32" s="951">
        <f t="shared" si="5"/>
        <v>499.8</v>
      </c>
      <c r="I32" s="951">
        <f t="shared" si="6"/>
        <v>4.3612565445026181</v>
      </c>
      <c r="J32" s="1351"/>
    </row>
    <row r="33" spans="1:10" ht="18" customHeight="1" x14ac:dyDescent="0.25">
      <c r="A33" s="1569"/>
      <c r="B33" s="1355" t="s">
        <v>53</v>
      </c>
      <c r="C33" s="255" t="s">
        <v>15</v>
      </c>
      <c r="D33" s="980">
        <f>D34+D35</f>
        <v>19407.900000000001</v>
      </c>
      <c r="E33" s="980">
        <f>E34+E35</f>
        <v>1427.9</v>
      </c>
      <c r="F33" s="980">
        <f t="shared" si="4"/>
        <v>7.3573132590336918</v>
      </c>
      <c r="G33" s="1339"/>
      <c r="H33" s="980">
        <f>H34+H35</f>
        <v>1427.9</v>
      </c>
      <c r="I33" s="980">
        <f t="shared" si="6"/>
        <v>7.3573132590336918</v>
      </c>
      <c r="J33" s="1339"/>
    </row>
    <row r="34" spans="1:10" ht="78" customHeight="1" x14ac:dyDescent="0.25">
      <c r="A34" s="1569"/>
      <c r="B34" s="1355"/>
      <c r="C34" s="255" t="s">
        <v>16</v>
      </c>
      <c r="D34" s="980">
        <f>D28</f>
        <v>7947.9</v>
      </c>
      <c r="E34" s="980">
        <f>E28</f>
        <v>928.1</v>
      </c>
      <c r="F34" s="980">
        <f t="shared" si="4"/>
        <v>11.677298405868218</v>
      </c>
      <c r="G34" s="1340"/>
      <c r="H34" s="980">
        <f>H28</f>
        <v>928.1</v>
      </c>
      <c r="I34" s="980">
        <f t="shared" si="6"/>
        <v>11.677298405868218</v>
      </c>
      <c r="J34" s="1340"/>
    </row>
    <row r="35" spans="1:10" ht="96.75" customHeight="1" x14ac:dyDescent="0.25">
      <c r="A35" s="1569"/>
      <c r="B35" s="1355"/>
      <c r="C35" s="286" t="s">
        <v>19</v>
      </c>
      <c r="D35" s="980">
        <f>D29</f>
        <v>11460</v>
      </c>
      <c r="E35" s="980">
        <f>E29</f>
        <v>499.8</v>
      </c>
      <c r="F35" s="980">
        <f t="shared" si="4"/>
        <v>4.3612565445026181</v>
      </c>
      <c r="G35" s="1341"/>
      <c r="H35" s="980">
        <f>H29</f>
        <v>499.8</v>
      </c>
      <c r="I35" s="980">
        <f t="shared" si="6"/>
        <v>4.3612565445026181</v>
      </c>
      <c r="J35" s="1341"/>
    </row>
    <row r="36" spans="1:10" ht="21" customHeight="1" x14ac:dyDescent="0.25">
      <c r="A36" s="1995" t="s">
        <v>855</v>
      </c>
      <c r="B36" s="1995"/>
      <c r="C36" s="1995"/>
      <c r="D36" s="1995"/>
      <c r="E36" s="1995"/>
      <c r="F36" s="1995"/>
      <c r="G36" s="1995"/>
      <c r="H36" s="1995"/>
      <c r="I36" s="1995"/>
      <c r="J36" s="1995"/>
    </row>
    <row r="37" spans="1:10" ht="171" customHeight="1" x14ac:dyDescent="0.25">
      <c r="A37" s="448" t="s">
        <v>483</v>
      </c>
      <c r="B37" s="904" t="s">
        <v>760</v>
      </c>
      <c r="C37" s="286" t="s">
        <v>19</v>
      </c>
      <c r="D37" s="980">
        <f>D38+D48+D49+D50+D52</f>
        <v>62694.3</v>
      </c>
      <c r="E37" s="980">
        <f>E38+E48+E49+E50+E52</f>
        <v>48491.4</v>
      </c>
      <c r="F37" s="980">
        <f t="shared" si="2"/>
        <v>77.345787416080896</v>
      </c>
      <c r="G37" s="952"/>
      <c r="H37" s="980">
        <f>E37</f>
        <v>48491.4</v>
      </c>
      <c r="I37" s="980">
        <f t="shared" si="3"/>
        <v>77.345787416080896</v>
      </c>
      <c r="J37" s="286"/>
    </row>
    <row r="38" spans="1:10" ht="117.75" customHeight="1" x14ac:dyDescent="0.25">
      <c r="A38" s="449" t="s">
        <v>21</v>
      </c>
      <c r="B38" s="900" t="s">
        <v>1039</v>
      </c>
      <c r="C38" s="456" t="s">
        <v>19</v>
      </c>
      <c r="D38" s="951">
        <v>2013</v>
      </c>
      <c r="E38" s="951">
        <f>E39+E40+E41+E42+E43+E47</f>
        <v>1618.2</v>
      </c>
      <c r="F38" s="951">
        <f t="shared" si="2"/>
        <v>80.387481371087929</v>
      </c>
      <c r="G38" s="983" t="s">
        <v>856</v>
      </c>
      <c r="H38" s="951">
        <f>H39+H40+H41+H42+H43+H47</f>
        <v>1618.2</v>
      </c>
      <c r="I38" s="951">
        <f t="shared" si="3"/>
        <v>80.387481371087929</v>
      </c>
      <c r="J38" s="983"/>
    </row>
    <row r="39" spans="1:10" ht="176.25" customHeight="1" x14ac:dyDescent="0.25">
      <c r="A39" s="449" t="s">
        <v>192</v>
      </c>
      <c r="B39" s="900" t="s">
        <v>1040</v>
      </c>
      <c r="C39" s="456" t="s">
        <v>19</v>
      </c>
      <c r="D39" s="951">
        <v>590</v>
      </c>
      <c r="E39" s="557">
        <v>333.5</v>
      </c>
      <c r="F39" s="951">
        <f t="shared" si="2"/>
        <v>56.525423728813564</v>
      </c>
      <c r="G39" s="983" t="s">
        <v>1436</v>
      </c>
      <c r="H39" s="557">
        <f>E39</f>
        <v>333.5</v>
      </c>
      <c r="I39" s="951">
        <f t="shared" si="3"/>
        <v>56.525423728813564</v>
      </c>
      <c r="J39" s="900" t="s">
        <v>1708</v>
      </c>
    </row>
    <row r="40" spans="1:10" ht="99.75" customHeight="1" x14ac:dyDescent="0.25">
      <c r="A40" s="449" t="s">
        <v>193</v>
      </c>
      <c r="B40" s="900" t="s">
        <v>1041</v>
      </c>
      <c r="C40" s="456" t="s">
        <v>19</v>
      </c>
      <c r="D40" s="951">
        <v>70</v>
      </c>
      <c r="E40" s="557">
        <v>17.399999999999999</v>
      </c>
      <c r="F40" s="951">
        <f t="shared" si="2"/>
        <v>24.857142857142854</v>
      </c>
      <c r="G40" s="983" t="s">
        <v>1042</v>
      </c>
      <c r="H40" s="557">
        <v>17.399999999999999</v>
      </c>
      <c r="I40" s="951">
        <f t="shared" si="3"/>
        <v>24.857142857142854</v>
      </c>
      <c r="J40" s="900" t="s">
        <v>1637</v>
      </c>
    </row>
    <row r="41" spans="1:10" ht="97.5" customHeight="1" x14ac:dyDescent="0.25">
      <c r="A41" s="449" t="s">
        <v>302</v>
      </c>
      <c r="B41" s="900" t="s">
        <v>1043</v>
      </c>
      <c r="C41" s="456" t="s">
        <v>19</v>
      </c>
      <c r="D41" s="951">
        <v>30</v>
      </c>
      <c r="E41" s="557">
        <v>27.3</v>
      </c>
      <c r="F41" s="951">
        <f t="shared" si="2"/>
        <v>91</v>
      </c>
      <c r="G41" s="983" t="s">
        <v>1044</v>
      </c>
      <c r="H41" s="557">
        <v>27.3</v>
      </c>
      <c r="I41" s="951">
        <f t="shared" si="3"/>
        <v>91</v>
      </c>
      <c r="J41" s="983"/>
    </row>
    <row r="42" spans="1:10" ht="117" customHeight="1" x14ac:dyDescent="0.25">
      <c r="A42" s="449" t="s">
        <v>303</v>
      </c>
      <c r="B42" s="900" t="s">
        <v>1045</v>
      </c>
      <c r="C42" s="456" t="s">
        <v>19</v>
      </c>
      <c r="D42" s="951">
        <v>50</v>
      </c>
      <c r="E42" s="557">
        <v>0</v>
      </c>
      <c r="F42" s="951">
        <v>0</v>
      </c>
      <c r="G42" s="983"/>
      <c r="H42" s="557">
        <v>0</v>
      </c>
      <c r="I42" s="951">
        <v>0</v>
      </c>
      <c r="J42" s="900" t="s">
        <v>959</v>
      </c>
    </row>
    <row r="43" spans="1:10" ht="118.5" customHeight="1" x14ac:dyDescent="0.25">
      <c r="A43" s="449" t="s">
        <v>304</v>
      </c>
      <c r="B43" s="900" t="s">
        <v>1046</v>
      </c>
      <c r="C43" s="456" t="s">
        <v>19</v>
      </c>
      <c r="D43" s="951">
        <f>D44+D45+D46</f>
        <v>163</v>
      </c>
      <c r="E43" s="951">
        <f>E44+E45+E46</f>
        <v>138.5</v>
      </c>
      <c r="F43" s="951">
        <f t="shared" si="2"/>
        <v>84.969325153374228</v>
      </c>
      <c r="G43" s="983" t="s">
        <v>1047</v>
      </c>
      <c r="H43" s="951">
        <f>H44+H45+H46</f>
        <v>138.5</v>
      </c>
      <c r="I43" s="951">
        <f t="shared" si="3"/>
        <v>84.969325153374228</v>
      </c>
      <c r="J43" s="983"/>
    </row>
    <row r="44" spans="1:10" ht="120" customHeight="1" x14ac:dyDescent="0.25">
      <c r="A44" s="449" t="s">
        <v>484</v>
      </c>
      <c r="B44" s="900" t="s">
        <v>1048</v>
      </c>
      <c r="C44" s="456" t="s">
        <v>19</v>
      </c>
      <c r="D44" s="951">
        <v>50</v>
      </c>
      <c r="E44" s="557">
        <v>38.9</v>
      </c>
      <c r="F44" s="951">
        <f t="shared" si="2"/>
        <v>77.8</v>
      </c>
      <c r="G44" s="983" t="s">
        <v>1049</v>
      </c>
      <c r="H44" s="557">
        <v>38.9</v>
      </c>
      <c r="I44" s="951">
        <f t="shared" si="3"/>
        <v>77.8</v>
      </c>
      <c r="J44" s="900"/>
    </row>
    <row r="45" spans="1:10" ht="137.25" customHeight="1" x14ac:dyDescent="0.25">
      <c r="A45" s="449" t="s">
        <v>485</v>
      </c>
      <c r="B45" s="900" t="s">
        <v>1050</v>
      </c>
      <c r="C45" s="456" t="s">
        <v>19</v>
      </c>
      <c r="D45" s="951">
        <v>113</v>
      </c>
      <c r="E45" s="557">
        <v>99.6</v>
      </c>
      <c r="F45" s="951">
        <f t="shared" si="2"/>
        <v>88.141592920353972</v>
      </c>
      <c r="G45" s="983" t="s">
        <v>1051</v>
      </c>
      <c r="H45" s="557">
        <v>99.6</v>
      </c>
      <c r="I45" s="951">
        <f t="shared" si="3"/>
        <v>88.141592920353972</v>
      </c>
      <c r="J45" s="983"/>
    </row>
    <row r="46" spans="1:10" ht="95.25" customHeight="1" x14ac:dyDescent="0.25">
      <c r="A46" s="449" t="s">
        <v>486</v>
      </c>
      <c r="B46" s="900" t="s">
        <v>1052</v>
      </c>
      <c r="C46" s="456" t="s">
        <v>19</v>
      </c>
      <c r="D46" s="951">
        <v>0</v>
      </c>
      <c r="E46" s="951">
        <v>0</v>
      </c>
      <c r="F46" s="951">
        <v>0</v>
      </c>
      <c r="G46" s="983"/>
      <c r="H46" s="951">
        <v>0</v>
      </c>
      <c r="I46" s="951">
        <v>0</v>
      </c>
      <c r="J46" s="983" t="s">
        <v>530</v>
      </c>
    </row>
    <row r="47" spans="1:10" ht="96.75" customHeight="1" x14ac:dyDescent="0.25">
      <c r="A47" s="449" t="s">
        <v>487</v>
      </c>
      <c r="B47" s="900" t="s">
        <v>857</v>
      </c>
      <c r="C47" s="456" t="s">
        <v>19</v>
      </c>
      <c r="D47" s="951">
        <v>1123</v>
      </c>
      <c r="E47" s="557">
        <v>1101.5</v>
      </c>
      <c r="F47" s="951">
        <f t="shared" si="2"/>
        <v>98.085485307212821</v>
      </c>
      <c r="G47" s="983" t="s">
        <v>1437</v>
      </c>
      <c r="H47" s="557">
        <f>E47</f>
        <v>1101.5</v>
      </c>
      <c r="I47" s="951">
        <f t="shared" si="3"/>
        <v>98.085485307212821</v>
      </c>
      <c r="J47" s="983"/>
    </row>
    <row r="48" spans="1:10" ht="129.75" hidden="1" customHeight="1" x14ac:dyDescent="0.25">
      <c r="A48" s="449" t="s">
        <v>29</v>
      </c>
      <c r="B48" s="900" t="s">
        <v>1053</v>
      </c>
      <c r="C48" s="456" t="s">
        <v>19</v>
      </c>
      <c r="D48" s="951">
        <v>0</v>
      </c>
      <c r="E48" s="557">
        <v>0</v>
      </c>
      <c r="F48" s="951">
        <v>0</v>
      </c>
      <c r="G48" s="983"/>
      <c r="H48" s="557">
        <v>0</v>
      </c>
      <c r="I48" s="951">
        <v>0</v>
      </c>
      <c r="J48" s="983" t="s">
        <v>959</v>
      </c>
    </row>
    <row r="49" spans="1:10" ht="118.5" customHeight="1" x14ac:dyDescent="0.25">
      <c r="A49" s="449" t="s">
        <v>30</v>
      </c>
      <c r="B49" s="900" t="s">
        <v>1054</v>
      </c>
      <c r="C49" s="456" t="s">
        <v>19</v>
      </c>
      <c r="D49" s="951">
        <v>6337.3</v>
      </c>
      <c r="E49" s="557">
        <v>6115.2</v>
      </c>
      <c r="F49" s="951">
        <f t="shared" si="2"/>
        <v>96.495352910545492</v>
      </c>
      <c r="G49" s="983" t="s">
        <v>1438</v>
      </c>
      <c r="H49" s="557">
        <f>E49</f>
        <v>6115.2</v>
      </c>
      <c r="I49" s="951">
        <f t="shared" si="3"/>
        <v>96.495352910545492</v>
      </c>
      <c r="J49" s="983"/>
    </row>
    <row r="50" spans="1:10" ht="116.25" customHeight="1" x14ac:dyDescent="0.25">
      <c r="A50" s="449" t="s">
        <v>42</v>
      </c>
      <c r="B50" s="900" t="s">
        <v>1055</v>
      </c>
      <c r="C50" s="456" t="s">
        <v>19</v>
      </c>
      <c r="D50" s="951">
        <f>D51</f>
        <v>0</v>
      </c>
      <c r="E50" s="951">
        <v>0</v>
      </c>
      <c r="F50" s="951">
        <v>0</v>
      </c>
      <c r="G50" s="983"/>
      <c r="H50" s="951">
        <v>0</v>
      </c>
      <c r="I50" s="951">
        <v>0</v>
      </c>
      <c r="J50" s="983"/>
    </row>
    <row r="51" spans="1:10" ht="96" customHeight="1" x14ac:dyDescent="0.25">
      <c r="A51" s="449" t="s">
        <v>43</v>
      </c>
      <c r="B51" s="900" t="s">
        <v>1056</v>
      </c>
      <c r="C51" s="456" t="s">
        <v>19</v>
      </c>
      <c r="D51" s="951">
        <v>0</v>
      </c>
      <c r="E51" s="951">
        <v>0</v>
      </c>
      <c r="F51" s="951">
        <v>0</v>
      </c>
      <c r="G51" s="983"/>
      <c r="H51" s="951">
        <v>0</v>
      </c>
      <c r="I51" s="951">
        <v>0</v>
      </c>
      <c r="J51" s="983" t="s">
        <v>530</v>
      </c>
    </row>
    <row r="52" spans="1:10" ht="98.25" customHeight="1" x14ac:dyDescent="0.25">
      <c r="A52" s="449" t="s">
        <v>44</v>
      </c>
      <c r="B52" s="900" t="s">
        <v>1057</v>
      </c>
      <c r="C52" s="456" t="s">
        <v>19</v>
      </c>
      <c r="D52" s="951">
        <f>D53+D54+D55+D58</f>
        <v>54344</v>
      </c>
      <c r="E52" s="951">
        <v>40758</v>
      </c>
      <c r="F52" s="951">
        <f t="shared" si="2"/>
        <v>75</v>
      </c>
      <c r="G52" s="983" t="s">
        <v>619</v>
      </c>
      <c r="H52" s="951">
        <f>E52</f>
        <v>40758</v>
      </c>
      <c r="I52" s="951">
        <f t="shared" si="3"/>
        <v>75</v>
      </c>
      <c r="J52" s="983"/>
    </row>
    <row r="53" spans="1:10" ht="142.5" hidden="1" customHeight="1" x14ac:dyDescent="0.25">
      <c r="A53" s="449" t="s">
        <v>45</v>
      </c>
      <c r="B53" s="900" t="s">
        <v>1384</v>
      </c>
      <c r="C53" s="456" t="s">
        <v>19</v>
      </c>
      <c r="D53" s="951">
        <v>0</v>
      </c>
      <c r="E53" s="951">
        <v>0</v>
      </c>
      <c r="F53" s="951">
        <v>0</v>
      </c>
      <c r="G53" s="983"/>
      <c r="H53" s="951">
        <v>0</v>
      </c>
      <c r="I53" s="951">
        <v>0</v>
      </c>
      <c r="J53" s="983" t="s">
        <v>620</v>
      </c>
    </row>
    <row r="54" spans="1:10" ht="193.5" hidden="1" customHeight="1" x14ac:dyDescent="0.25">
      <c r="A54" s="449" t="s">
        <v>46</v>
      </c>
      <c r="B54" s="900" t="s">
        <v>1385</v>
      </c>
      <c r="C54" s="456" t="s">
        <v>19</v>
      </c>
      <c r="D54" s="951">
        <v>0</v>
      </c>
      <c r="E54" s="951">
        <v>0</v>
      </c>
      <c r="F54" s="951">
        <v>0</v>
      </c>
      <c r="G54" s="983"/>
      <c r="H54" s="951">
        <v>0</v>
      </c>
      <c r="I54" s="951">
        <v>0</v>
      </c>
      <c r="J54" s="983" t="s">
        <v>620</v>
      </c>
    </row>
    <row r="55" spans="1:10" ht="99.75" hidden="1" customHeight="1" x14ac:dyDescent="0.25">
      <c r="A55" s="449" t="s">
        <v>488</v>
      </c>
      <c r="B55" s="900" t="s">
        <v>1386</v>
      </c>
      <c r="C55" s="456" t="s">
        <v>19</v>
      </c>
      <c r="D55" s="951">
        <f>D56+D57</f>
        <v>0</v>
      </c>
      <c r="E55" s="951">
        <f>E56+E57</f>
        <v>0</v>
      </c>
      <c r="F55" s="951">
        <v>0</v>
      </c>
      <c r="G55" s="983"/>
      <c r="H55" s="951">
        <f>H56+H57</f>
        <v>0</v>
      </c>
      <c r="I55" s="951">
        <v>0</v>
      </c>
      <c r="J55" s="983"/>
    </row>
    <row r="56" spans="1:10" ht="150" hidden="1" customHeight="1" x14ac:dyDescent="0.25">
      <c r="A56" s="449" t="s">
        <v>489</v>
      </c>
      <c r="B56" s="900" t="s">
        <v>1058</v>
      </c>
      <c r="C56" s="456" t="s">
        <v>19</v>
      </c>
      <c r="D56" s="951">
        <v>0</v>
      </c>
      <c r="E56" s="951">
        <v>0</v>
      </c>
      <c r="F56" s="951">
        <v>0</v>
      </c>
      <c r="G56" s="983"/>
      <c r="H56" s="951">
        <v>0</v>
      </c>
      <c r="I56" s="951">
        <v>0</v>
      </c>
      <c r="J56" s="983" t="s">
        <v>1059</v>
      </c>
    </row>
    <row r="57" spans="1:10" ht="201" hidden="1" customHeight="1" x14ac:dyDescent="0.25">
      <c r="A57" s="449" t="s">
        <v>490</v>
      </c>
      <c r="B57" s="900" t="s">
        <v>858</v>
      </c>
      <c r="C57" s="456" t="s">
        <v>19</v>
      </c>
      <c r="D57" s="951">
        <v>0</v>
      </c>
      <c r="E57" s="951">
        <v>0</v>
      </c>
      <c r="F57" s="951">
        <v>0</v>
      </c>
      <c r="G57" s="983"/>
      <c r="H57" s="951">
        <v>0</v>
      </c>
      <c r="I57" s="951">
        <v>0</v>
      </c>
      <c r="J57" s="983" t="s">
        <v>620</v>
      </c>
    </row>
    <row r="58" spans="1:10" ht="95.25" customHeight="1" x14ac:dyDescent="0.25">
      <c r="A58" s="449" t="s">
        <v>45</v>
      </c>
      <c r="B58" s="900" t="s">
        <v>1145</v>
      </c>
      <c r="C58" s="456" t="s">
        <v>19</v>
      </c>
      <c r="D58" s="951">
        <f>D59+D60</f>
        <v>54344</v>
      </c>
      <c r="E58" s="951">
        <v>40758</v>
      </c>
      <c r="F58" s="951">
        <f>E58/D58*100</f>
        <v>75</v>
      </c>
      <c r="G58" s="983" t="s">
        <v>1344</v>
      </c>
      <c r="H58" s="951">
        <f>E58</f>
        <v>40758</v>
      </c>
      <c r="I58" s="951">
        <f>H58/D58*100</f>
        <v>75</v>
      </c>
      <c r="J58" s="983"/>
    </row>
    <row r="59" spans="1:10" ht="117" customHeight="1" x14ac:dyDescent="0.25">
      <c r="A59" s="449" t="s">
        <v>1060</v>
      </c>
      <c r="B59" s="900" t="s">
        <v>1061</v>
      </c>
      <c r="C59" s="456" t="s">
        <v>19</v>
      </c>
      <c r="D59" s="951">
        <v>54344</v>
      </c>
      <c r="E59" s="557">
        <v>40758</v>
      </c>
      <c r="F59" s="951">
        <f>E59/D59*100</f>
        <v>75</v>
      </c>
      <c r="G59" s="983" t="s">
        <v>1062</v>
      </c>
      <c r="H59" s="557">
        <f t="shared" ref="H59:H60" si="7">E59</f>
        <v>40758</v>
      </c>
      <c r="I59" s="951">
        <f t="shared" ref="I59" si="8">H59/D59*100</f>
        <v>75</v>
      </c>
      <c r="J59" s="900"/>
    </row>
    <row r="60" spans="1:10" ht="75.75" customHeight="1" x14ac:dyDescent="0.25">
      <c r="A60" s="449" t="s">
        <v>1063</v>
      </c>
      <c r="B60" s="900" t="s">
        <v>1064</v>
      </c>
      <c r="C60" s="456" t="s">
        <v>19</v>
      </c>
      <c r="D60" s="951">
        <v>0</v>
      </c>
      <c r="E60" s="951">
        <v>0</v>
      </c>
      <c r="F60" s="951">
        <v>0</v>
      </c>
      <c r="G60" s="983"/>
      <c r="H60" s="951">
        <f t="shared" si="7"/>
        <v>0</v>
      </c>
      <c r="I60" s="951">
        <v>0</v>
      </c>
      <c r="J60" s="983" t="s">
        <v>530</v>
      </c>
    </row>
    <row r="61" spans="1:10" ht="18.75" customHeight="1" x14ac:dyDescent="0.25">
      <c r="A61" s="1996" t="s">
        <v>12</v>
      </c>
      <c r="B61" s="1999" t="s">
        <v>1146</v>
      </c>
      <c r="C61" s="286" t="s">
        <v>15</v>
      </c>
      <c r="D61" s="980">
        <f>D62+D63+D64</f>
        <v>0</v>
      </c>
      <c r="E61" s="980">
        <f t="shared" ref="E61:F61" si="9">E62+E63+E64</f>
        <v>0</v>
      </c>
      <c r="F61" s="980">
        <f t="shared" si="9"/>
        <v>0</v>
      </c>
      <c r="G61" s="1724"/>
      <c r="H61" s="980">
        <f>H62+H63+H64</f>
        <v>0</v>
      </c>
      <c r="I61" s="980">
        <f>I62+I63+I64</f>
        <v>0</v>
      </c>
      <c r="J61" s="1335"/>
    </row>
    <row r="62" spans="1:10" ht="56.25" customHeight="1" x14ac:dyDescent="0.25">
      <c r="A62" s="1997"/>
      <c r="B62" s="2000"/>
      <c r="C62" s="286" t="s">
        <v>18</v>
      </c>
      <c r="D62" s="980">
        <v>0</v>
      </c>
      <c r="E62" s="980">
        <v>0</v>
      </c>
      <c r="F62" s="980">
        <v>0</v>
      </c>
      <c r="G62" s="1724"/>
      <c r="H62" s="980">
        <v>0</v>
      </c>
      <c r="I62" s="980">
        <v>0</v>
      </c>
      <c r="J62" s="1335"/>
    </row>
    <row r="63" spans="1:10" ht="75" customHeight="1" x14ac:dyDescent="0.25">
      <c r="A63" s="1997"/>
      <c r="B63" s="2000"/>
      <c r="C63" s="286" t="s">
        <v>16</v>
      </c>
      <c r="D63" s="980">
        <v>0</v>
      </c>
      <c r="E63" s="980">
        <v>0</v>
      </c>
      <c r="F63" s="980">
        <v>0</v>
      </c>
      <c r="G63" s="1724"/>
      <c r="H63" s="980">
        <v>0</v>
      </c>
      <c r="I63" s="980">
        <v>0</v>
      </c>
      <c r="J63" s="1335"/>
    </row>
    <row r="64" spans="1:10" ht="97.5" customHeight="1" x14ac:dyDescent="0.25">
      <c r="A64" s="1998"/>
      <c r="B64" s="2001"/>
      <c r="C64" s="386" t="s">
        <v>19</v>
      </c>
      <c r="D64" s="982">
        <v>0</v>
      </c>
      <c r="E64" s="982">
        <v>0</v>
      </c>
      <c r="F64" s="982">
        <v>0</v>
      </c>
      <c r="G64" s="953"/>
      <c r="H64" s="982">
        <v>0</v>
      </c>
      <c r="I64" s="982">
        <v>0</v>
      </c>
      <c r="J64" s="386"/>
    </row>
    <row r="65" spans="1:10" ht="18" customHeight="1" x14ac:dyDescent="0.25">
      <c r="A65" s="2002" t="s">
        <v>13</v>
      </c>
      <c r="B65" s="1333" t="s">
        <v>1065</v>
      </c>
      <c r="C65" s="456" t="s">
        <v>15</v>
      </c>
      <c r="D65" s="951">
        <f>D66+D67+D68</f>
        <v>0</v>
      </c>
      <c r="E65" s="951">
        <f t="shared" ref="E65:F65" si="10">E66+E67+E68</f>
        <v>0</v>
      </c>
      <c r="F65" s="951">
        <f t="shared" si="10"/>
        <v>0</v>
      </c>
      <c r="G65" s="1071"/>
      <c r="H65" s="951">
        <f>H66+H67+H68</f>
        <v>0</v>
      </c>
      <c r="I65" s="951">
        <f>I66+I67+I68</f>
        <v>0</v>
      </c>
      <c r="J65" s="1335" t="s">
        <v>624</v>
      </c>
    </row>
    <row r="66" spans="1:10" ht="70.5" customHeight="1" x14ac:dyDescent="0.25">
      <c r="A66" s="2002"/>
      <c r="B66" s="1333"/>
      <c r="C66" s="456" t="s">
        <v>18</v>
      </c>
      <c r="D66" s="951">
        <v>0</v>
      </c>
      <c r="E66" s="951">
        <v>0</v>
      </c>
      <c r="F66" s="951">
        <v>0</v>
      </c>
      <c r="G66" s="1071"/>
      <c r="H66" s="951">
        <v>0</v>
      </c>
      <c r="I66" s="951">
        <v>0</v>
      </c>
      <c r="J66" s="1335"/>
    </row>
    <row r="67" spans="1:10" ht="72.75" customHeight="1" x14ac:dyDescent="0.25">
      <c r="A67" s="2002"/>
      <c r="B67" s="1333"/>
      <c r="C67" s="456" t="s">
        <v>16</v>
      </c>
      <c r="D67" s="951">
        <v>0</v>
      </c>
      <c r="E67" s="951">
        <v>0</v>
      </c>
      <c r="F67" s="951">
        <v>0</v>
      </c>
      <c r="G67" s="1071"/>
      <c r="H67" s="951">
        <v>0</v>
      </c>
      <c r="I67" s="951">
        <v>0</v>
      </c>
      <c r="J67" s="1335"/>
    </row>
    <row r="68" spans="1:10" ht="90.75" customHeight="1" x14ac:dyDescent="0.25">
      <c r="A68" s="2002"/>
      <c r="B68" s="1333"/>
      <c r="C68" s="456" t="s">
        <v>19</v>
      </c>
      <c r="D68" s="951">
        <v>0</v>
      </c>
      <c r="E68" s="951">
        <v>0</v>
      </c>
      <c r="F68" s="951">
        <v>0</v>
      </c>
      <c r="G68" s="1071"/>
      <c r="H68" s="951">
        <v>0</v>
      </c>
      <c r="I68" s="951">
        <v>0</v>
      </c>
      <c r="J68" s="1335"/>
    </row>
    <row r="69" spans="1:10" ht="20.25" customHeight="1" x14ac:dyDescent="0.25">
      <c r="A69" s="2002"/>
      <c r="B69" s="1355" t="s">
        <v>57</v>
      </c>
      <c r="C69" s="286" t="s">
        <v>15</v>
      </c>
      <c r="D69" s="980">
        <f>D70+D71+D72</f>
        <v>62694.3</v>
      </c>
      <c r="E69" s="980">
        <f>E37+E61</f>
        <v>48491.4</v>
      </c>
      <c r="F69" s="980">
        <f t="shared" si="2"/>
        <v>77.345787416080896</v>
      </c>
      <c r="G69" s="952"/>
      <c r="H69" s="980">
        <f t="shared" ref="H69:H71" si="11">E69</f>
        <v>48491.4</v>
      </c>
      <c r="I69" s="980">
        <f t="shared" si="3"/>
        <v>77.345787416080896</v>
      </c>
      <c r="J69" s="983"/>
    </row>
    <row r="70" spans="1:10" ht="71.25" customHeight="1" x14ac:dyDescent="0.25">
      <c r="A70" s="2002"/>
      <c r="B70" s="1355"/>
      <c r="C70" s="286" t="s">
        <v>18</v>
      </c>
      <c r="D70" s="980">
        <f>D62</f>
        <v>0</v>
      </c>
      <c r="E70" s="980">
        <f>E62</f>
        <v>0</v>
      </c>
      <c r="F70" s="980">
        <v>0</v>
      </c>
      <c r="G70" s="952"/>
      <c r="H70" s="980">
        <f t="shared" si="11"/>
        <v>0</v>
      </c>
      <c r="I70" s="980">
        <v>0</v>
      </c>
      <c r="J70" s="983"/>
    </row>
    <row r="71" spans="1:10" ht="76.5" customHeight="1" x14ac:dyDescent="0.25">
      <c r="A71" s="2002"/>
      <c r="B71" s="1355"/>
      <c r="C71" s="286" t="s">
        <v>16</v>
      </c>
      <c r="D71" s="980">
        <f>D63</f>
        <v>0</v>
      </c>
      <c r="E71" s="980">
        <f>E63</f>
        <v>0</v>
      </c>
      <c r="F71" s="980">
        <v>0</v>
      </c>
      <c r="G71" s="952"/>
      <c r="H71" s="980">
        <f t="shared" si="11"/>
        <v>0</v>
      </c>
      <c r="I71" s="980">
        <v>0</v>
      </c>
      <c r="J71" s="983"/>
    </row>
    <row r="72" spans="1:10" ht="96.75" customHeight="1" x14ac:dyDescent="0.25">
      <c r="A72" s="2002"/>
      <c r="B72" s="1355"/>
      <c r="C72" s="286" t="s">
        <v>19</v>
      </c>
      <c r="D72" s="980">
        <f>D37</f>
        <v>62694.3</v>
      </c>
      <c r="E72" s="980">
        <f>E37+E64</f>
        <v>48491.4</v>
      </c>
      <c r="F72" s="980">
        <f t="shared" si="2"/>
        <v>77.345787416080896</v>
      </c>
      <c r="G72" s="952"/>
      <c r="H72" s="980">
        <f>E72</f>
        <v>48491.4</v>
      </c>
      <c r="I72" s="980">
        <f t="shared" si="3"/>
        <v>77.345787416080896</v>
      </c>
      <c r="J72" s="286"/>
    </row>
    <row r="73" spans="1:10" ht="26.25" customHeight="1" x14ac:dyDescent="0.25">
      <c r="A73" s="1995" t="s">
        <v>242</v>
      </c>
      <c r="B73" s="1995"/>
      <c r="C73" s="1995"/>
      <c r="D73" s="1995"/>
      <c r="E73" s="1995"/>
      <c r="F73" s="1995"/>
      <c r="G73" s="1995"/>
      <c r="H73" s="1995"/>
      <c r="I73" s="1995"/>
      <c r="J73" s="1995"/>
    </row>
    <row r="74" spans="1:10" ht="120" customHeight="1" x14ac:dyDescent="0.25">
      <c r="A74" s="448" t="s">
        <v>9</v>
      </c>
      <c r="B74" s="904" t="s">
        <v>622</v>
      </c>
      <c r="C74" s="286" t="s">
        <v>18</v>
      </c>
      <c r="D74" s="980">
        <f>D75</f>
        <v>2544</v>
      </c>
      <c r="E74" s="980">
        <f>E75</f>
        <v>1098.5</v>
      </c>
      <c r="F74" s="980">
        <f t="shared" si="2"/>
        <v>43.18003144654088</v>
      </c>
      <c r="G74" s="952"/>
      <c r="H74" s="980">
        <f>H75</f>
        <v>1098.5</v>
      </c>
      <c r="I74" s="980">
        <f t="shared" si="3"/>
        <v>43.18003144654088</v>
      </c>
      <c r="J74" s="286"/>
    </row>
    <row r="75" spans="1:10" ht="98.25" customHeight="1" x14ac:dyDescent="0.25">
      <c r="A75" s="449" t="s">
        <v>21</v>
      </c>
      <c r="B75" s="900" t="s">
        <v>1066</v>
      </c>
      <c r="C75" s="456" t="s">
        <v>18</v>
      </c>
      <c r="D75" s="951">
        <v>2544</v>
      </c>
      <c r="E75" s="557">
        <v>1098.5</v>
      </c>
      <c r="F75" s="951">
        <f t="shared" si="2"/>
        <v>43.18003144654088</v>
      </c>
      <c r="G75" s="983" t="s">
        <v>1439</v>
      </c>
      <c r="H75" s="557">
        <f>E75</f>
        <v>1098.5</v>
      </c>
      <c r="I75" s="951">
        <f t="shared" si="3"/>
        <v>43.18003144654088</v>
      </c>
      <c r="J75" s="983" t="s">
        <v>1637</v>
      </c>
    </row>
    <row r="76" spans="1:10" ht="75" hidden="1" customHeight="1" x14ac:dyDescent="0.25">
      <c r="A76" s="448" t="s">
        <v>12</v>
      </c>
      <c r="B76" s="904" t="s">
        <v>623</v>
      </c>
      <c r="C76" s="286" t="s">
        <v>18</v>
      </c>
      <c r="D76" s="980">
        <f>D77</f>
        <v>0</v>
      </c>
      <c r="E76" s="980">
        <f>E77</f>
        <v>0</v>
      </c>
      <c r="F76" s="980">
        <v>0</v>
      </c>
      <c r="G76" s="952"/>
      <c r="H76" s="980">
        <f>H77</f>
        <v>0</v>
      </c>
      <c r="I76" s="980">
        <v>0</v>
      </c>
      <c r="J76" s="286"/>
    </row>
    <row r="77" spans="1:10" ht="154.5" hidden="1" customHeight="1" x14ac:dyDescent="0.25">
      <c r="A77" s="449" t="s">
        <v>13</v>
      </c>
      <c r="B77" s="900" t="s">
        <v>1067</v>
      </c>
      <c r="C77" s="456" t="s">
        <v>18</v>
      </c>
      <c r="D77" s="951">
        <v>0</v>
      </c>
      <c r="E77" s="951">
        <v>0</v>
      </c>
      <c r="F77" s="951">
        <v>0</v>
      </c>
      <c r="G77" s="983"/>
      <c r="H77" s="951">
        <v>0</v>
      </c>
      <c r="I77" s="951">
        <v>0</v>
      </c>
      <c r="J77" s="983" t="s">
        <v>1068</v>
      </c>
    </row>
    <row r="78" spans="1:10" ht="58.5" customHeight="1" x14ac:dyDescent="0.25">
      <c r="A78" s="449"/>
      <c r="B78" s="1018" t="s">
        <v>75</v>
      </c>
      <c r="C78" s="286" t="s">
        <v>18</v>
      </c>
      <c r="D78" s="980">
        <f>D74+D76</f>
        <v>2544</v>
      </c>
      <c r="E78" s="980">
        <f>E74+E76</f>
        <v>1098.5</v>
      </c>
      <c r="F78" s="980">
        <f t="shared" si="2"/>
        <v>43.18003144654088</v>
      </c>
      <c r="G78" s="952"/>
      <c r="H78" s="980">
        <f>H74+H76</f>
        <v>1098.5</v>
      </c>
      <c r="I78" s="980">
        <f t="shared" si="3"/>
        <v>43.18003144654088</v>
      </c>
      <c r="J78" s="286"/>
    </row>
    <row r="79" spans="1:10" ht="24.75" customHeight="1" x14ac:dyDescent="0.25">
      <c r="A79" s="2003" t="s">
        <v>859</v>
      </c>
      <c r="B79" s="2004"/>
      <c r="C79" s="2004"/>
      <c r="D79" s="2004"/>
      <c r="E79" s="2004"/>
      <c r="F79" s="2004"/>
      <c r="G79" s="2004"/>
      <c r="H79" s="2004"/>
      <c r="I79" s="2004"/>
      <c r="J79" s="2005"/>
    </row>
    <row r="80" spans="1:10" ht="95.25" customHeight="1" x14ac:dyDescent="0.25">
      <c r="A80" s="448" t="s">
        <v>9</v>
      </c>
      <c r="B80" s="904" t="s">
        <v>860</v>
      </c>
      <c r="C80" s="286" t="s">
        <v>19</v>
      </c>
      <c r="D80" s="452">
        <f>D81</f>
        <v>0</v>
      </c>
      <c r="E80" s="452">
        <f>E81</f>
        <v>0</v>
      </c>
      <c r="F80" s="452">
        <v>0</v>
      </c>
      <c r="G80" s="286"/>
      <c r="H80" s="452">
        <f>H81</f>
        <v>0</v>
      </c>
      <c r="I80" s="452">
        <v>0</v>
      </c>
      <c r="J80" s="286"/>
    </row>
    <row r="81" spans="1:10" ht="95.25" customHeight="1" x14ac:dyDescent="0.25">
      <c r="A81" s="449" t="s">
        <v>21</v>
      </c>
      <c r="B81" s="900" t="s">
        <v>1069</v>
      </c>
      <c r="C81" s="456" t="s">
        <v>19</v>
      </c>
      <c r="D81" s="450">
        <v>0</v>
      </c>
      <c r="E81" s="464">
        <v>0</v>
      </c>
      <c r="F81" s="450">
        <v>0</v>
      </c>
      <c r="G81" s="983"/>
      <c r="H81" s="464">
        <v>0</v>
      </c>
      <c r="I81" s="450">
        <v>0</v>
      </c>
      <c r="J81" s="983" t="s">
        <v>1440</v>
      </c>
    </row>
    <row r="82" spans="1:10" ht="96.75" customHeight="1" x14ac:dyDescent="0.25">
      <c r="A82" s="827"/>
      <c r="B82" s="1018" t="s">
        <v>450</v>
      </c>
      <c r="C82" s="286" t="s">
        <v>19</v>
      </c>
      <c r="D82" s="829">
        <f>D80</f>
        <v>0</v>
      </c>
      <c r="E82" s="829">
        <f>E80</f>
        <v>0</v>
      </c>
      <c r="F82" s="829">
        <v>0</v>
      </c>
      <c r="G82" s="286"/>
      <c r="H82" s="829">
        <f>H80</f>
        <v>0</v>
      </c>
      <c r="I82" s="829">
        <v>0</v>
      </c>
      <c r="J82" s="286"/>
    </row>
    <row r="83" spans="1:10" ht="23.25" customHeight="1" x14ac:dyDescent="0.25">
      <c r="A83" s="1995" t="s">
        <v>861</v>
      </c>
      <c r="B83" s="1995"/>
      <c r="C83" s="1995"/>
      <c r="D83" s="1995"/>
      <c r="E83" s="1995"/>
      <c r="F83" s="1995"/>
      <c r="G83" s="1995"/>
      <c r="H83" s="1995"/>
      <c r="I83" s="1995"/>
      <c r="J83" s="1995"/>
    </row>
    <row r="84" spans="1:10" ht="18" customHeight="1" x14ac:dyDescent="0.25">
      <c r="A84" s="1995" t="s">
        <v>9</v>
      </c>
      <c r="B84" s="1361" t="s">
        <v>1146</v>
      </c>
      <c r="C84" s="288" t="s">
        <v>15</v>
      </c>
      <c r="D84" s="452">
        <f>D85+D86+D87</f>
        <v>0</v>
      </c>
      <c r="E84" s="452">
        <f t="shared" ref="E84:F84" si="12">E85+E86+E87</f>
        <v>0</v>
      </c>
      <c r="F84" s="452">
        <f t="shared" si="12"/>
        <v>0</v>
      </c>
      <c r="G84" s="1992"/>
      <c r="H84" s="452">
        <f>H85+H86+H87</f>
        <v>0</v>
      </c>
      <c r="I84" s="452">
        <f>I85+I86+I87</f>
        <v>0</v>
      </c>
      <c r="J84" s="1992"/>
    </row>
    <row r="85" spans="1:10" ht="57" customHeight="1" x14ac:dyDescent="0.25">
      <c r="A85" s="1995"/>
      <c r="B85" s="1361"/>
      <c r="C85" s="286" t="s">
        <v>18</v>
      </c>
      <c r="D85" s="452">
        <v>0</v>
      </c>
      <c r="E85" s="452">
        <v>0</v>
      </c>
      <c r="F85" s="452">
        <v>0</v>
      </c>
      <c r="G85" s="1993"/>
      <c r="H85" s="452">
        <v>0</v>
      </c>
      <c r="I85" s="452">
        <v>0</v>
      </c>
      <c r="J85" s="1993"/>
    </row>
    <row r="86" spans="1:10" ht="75.75" customHeight="1" x14ac:dyDescent="0.25">
      <c r="A86" s="1995"/>
      <c r="B86" s="1361"/>
      <c r="C86" s="286" t="s">
        <v>16</v>
      </c>
      <c r="D86" s="452">
        <v>0</v>
      </c>
      <c r="E86" s="452">
        <v>0</v>
      </c>
      <c r="F86" s="452">
        <v>0</v>
      </c>
      <c r="G86" s="1993"/>
      <c r="H86" s="452">
        <v>0</v>
      </c>
      <c r="I86" s="452">
        <v>0</v>
      </c>
      <c r="J86" s="1993"/>
    </row>
    <row r="87" spans="1:10" ht="96.75" customHeight="1" x14ac:dyDescent="0.25">
      <c r="A87" s="1995"/>
      <c r="B87" s="1361"/>
      <c r="C87" s="286" t="s">
        <v>19</v>
      </c>
      <c r="D87" s="452">
        <v>0</v>
      </c>
      <c r="E87" s="452">
        <v>0</v>
      </c>
      <c r="F87" s="452">
        <v>0</v>
      </c>
      <c r="G87" s="1994"/>
      <c r="H87" s="452">
        <v>0</v>
      </c>
      <c r="I87" s="452">
        <v>0</v>
      </c>
      <c r="J87" s="1994"/>
    </row>
    <row r="88" spans="1:10" ht="20.25" customHeight="1" x14ac:dyDescent="0.25">
      <c r="A88" s="1991" t="s">
        <v>21</v>
      </c>
      <c r="B88" s="1333" t="s">
        <v>1070</v>
      </c>
      <c r="C88" s="456" t="s">
        <v>15</v>
      </c>
      <c r="D88" s="450">
        <f>D89+D90+D91</f>
        <v>0</v>
      </c>
      <c r="E88" s="450">
        <f t="shared" ref="E88:F88" si="13">E89+E90+E91</f>
        <v>0</v>
      </c>
      <c r="F88" s="450">
        <f t="shared" si="13"/>
        <v>0</v>
      </c>
      <c r="G88" s="1349"/>
      <c r="H88" s="450">
        <f>H89+H90+H91</f>
        <v>0</v>
      </c>
      <c r="I88" s="450">
        <f>I89+I90+I91</f>
        <v>0</v>
      </c>
      <c r="J88" s="288"/>
    </row>
    <row r="89" spans="1:10" ht="60.75" customHeight="1" x14ac:dyDescent="0.25">
      <c r="A89" s="1991"/>
      <c r="B89" s="1333"/>
      <c r="C89" s="456" t="s">
        <v>18</v>
      </c>
      <c r="D89" s="450">
        <v>0</v>
      </c>
      <c r="E89" s="450">
        <v>0</v>
      </c>
      <c r="F89" s="450">
        <v>0</v>
      </c>
      <c r="G89" s="1350"/>
      <c r="H89" s="450">
        <v>0</v>
      </c>
      <c r="I89" s="450">
        <v>0</v>
      </c>
      <c r="J89" s="1335" t="s">
        <v>624</v>
      </c>
    </row>
    <row r="90" spans="1:10" ht="80.25" customHeight="1" x14ac:dyDescent="0.25">
      <c r="A90" s="1991"/>
      <c r="B90" s="1333"/>
      <c r="C90" s="456" t="s">
        <v>16</v>
      </c>
      <c r="D90" s="450">
        <v>0</v>
      </c>
      <c r="E90" s="450">
        <v>0</v>
      </c>
      <c r="F90" s="450">
        <v>0</v>
      </c>
      <c r="G90" s="1350"/>
      <c r="H90" s="450">
        <v>0</v>
      </c>
      <c r="I90" s="450">
        <v>0</v>
      </c>
      <c r="J90" s="1335"/>
    </row>
    <row r="91" spans="1:10" ht="98.25" customHeight="1" x14ac:dyDescent="0.25">
      <c r="A91" s="1991"/>
      <c r="B91" s="1333"/>
      <c r="C91" s="456" t="s">
        <v>19</v>
      </c>
      <c r="D91" s="450">
        <v>0</v>
      </c>
      <c r="E91" s="450">
        <v>0</v>
      </c>
      <c r="F91" s="450">
        <v>0</v>
      </c>
      <c r="G91" s="1351"/>
      <c r="H91" s="450">
        <v>0</v>
      </c>
      <c r="I91" s="450">
        <v>0</v>
      </c>
      <c r="J91" s="1335"/>
    </row>
    <row r="92" spans="1:10" ht="21.75" customHeight="1" x14ac:dyDescent="0.25">
      <c r="A92" s="1991"/>
      <c r="B92" s="1355" t="s">
        <v>213</v>
      </c>
      <c r="C92" s="286" t="s">
        <v>15</v>
      </c>
      <c r="D92" s="452">
        <f>D93+D94+D95</f>
        <v>0</v>
      </c>
      <c r="E92" s="452">
        <f t="shared" ref="E92:F92" si="14">E93+E94+E95</f>
        <v>0</v>
      </c>
      <c r="F92" s="452">
        <f t="shared" si="14"/>
        <v>0</v>
      </c>
      <c r="G92" s="1992"/>
      <c r="H92" s="452">
        <f>H93+H94+H95</f>
        <v>0</v>
      </c>
      <c r="I92" s="452">
        <f>I93+I94+I95</f>
        <v>0</v>
      </c>
      <c r="J92" s="1349"/>
    </row>
    <row r="93" spans="1:10" ht="57" customHeight="1" x14ac:dyDescent="0.25">
      <c r="A93" s="1991"/>
      <c r="B93" s="1355"/>
      <c r="C93" s="286" t="s">
        <v>18</v>
      </c>
      <c r="D93" s="452">
        <v>0</v>
      </c>
      <c r="E93" s="452">
        <v>0</v>
      </c>
      <c r="F93" s="452">
        <v>0</v>
      </c>
      <c r="G93" s="1993"/>
      <c r="H93" s="452">
        <v>0</v>
      </c>
      <c r="I93" s="452">
        <v>0</v>
      </c>
      <c r="J93" s="1350"/>
    </row>
    <row r="94" spans="1:10" ht="76.5" customHeight="1" x14ac:dyDescent="0.25">
      <c r="A94" s="1991"/>
      <c r="B94" s="1355"/>
      <c r="C94" s="286" t="s">
        <v>16</v>
      </c>
      <c r="D94" s="452">
        <v>0</v>
      </c>
      <c r="E94" s="452">
        <v>0</v>
      </c>
      <c r="F94" s="452">
        <v>0</v>
      </c>
      <c r="G94" s="1993"/>
      <c r="H94" s="452">
        <v>0</v>
      </c>
      <c r="I94" s="452">
        <v>0</v>
      </c>
      <c r="J94" s="1350"/>
    </row>
    <row r="95" spans="1:10" ht="96" customHeight="1" x14ac:dyDescent="0.25">
      <c r="A95" s="1991"/>
      <c r="B95" s="1355"/>
      <c r="C95" s="286" t="s">
        <v>19</v>
      </c>
      <c r="D95" s="452">
        <v>0</v>
      </c>
      <c r="E95" s="452">
        <v>0</v>
      </c>
      <c r="F95" s="452">
        <v>0</v>
      </c>
      <c r="G95" s="1994"/>
      <c r="H95" s="452">
        <v>0</v>
      </c>
      <c r="I95" s="452">
        <v>0</v>
      </c>
      <c r="J95" s="1351"/>
    </row>
    <row r="96" spans="1:10" ht="18" customHeight="1" x14ac:dyDescent="0.25">
      <c r="A96" s="1989"/>
      <c r="B96" s="1990" t="s">
        <v>54</v>
      </c>
      <c r="C96" s="286" t="s">
        <v>15</v>
      </c>
      <c r="D96" s="980">
        <f>D97+D98+D99</f>
        <v>197368.19999999998</v>
      </c>
      <c r="E96" s="980">
        <f>E97+E98+E99</f>
        <v>131605.9</v>
      </c>
      <c r="F96" s="980">
        <f t="shared" si="2"/>
        <v>66.680397348711693</v>
      </c>
      <c r="G96" s="1564"/>
      <c r="H96" s="980">
        <f>H97+H98+H99</f>
        <v>131605.9</v>
      </c>
      <c r="I96" s="980">
        <f t="shared" si="3"/>
        <v>66.680397348711693</v>
      </c>
      <c r="J96" s="1339"/>
    </row>
    <row r="97" spans="1:10" ht="56.25" customHeight="1" x14ac:dyDescent="0.25">
      <c r="A97" s="1989"/>
      <c r="B97" s="1990"/>
      <c r="C97" s="286" t="s">
        <v>18</v>
      </c>
      <c r="D97" s="980">
        <f>D78</f>
        <v>2544</v>
      </c>
      <c r="E97" s="980">
        <f>E78</f>
        <v>1098.5</v>
      </c>
      <c r="F97" s="980">
        <f t="shared" si="2"/>
        <v>43.18003144654088</v>
      </c>
      <c r="G97" s="1565"/>
      <c r="H97" s="980">
        <f>H78</f>
        <v>1098.5</v>
      </c>
      <c r="I97" s="980">
        <f t="shared" si="3"/>
        <v>43.18003144654088</v>
      </c>
      <c r="J97" s="1340"/>
    </row>
    <row r="98" spans="1:10" ht="78.75" customHeight="1" x14ac:dyDescent="0.25">
      <c r="A98" s="1989"/>
      <c r="B98" s="1990"/>
      <c r="C98" s="286" t="s">
        <v>16</v>
      </c>
      <c r="D98" s="980">
        <f>D34</f>
        <v>7947.9</v>
      </c>
      <c r="E98" s="980">
        <f>E34</f>
        <v>928.1</v>
      </c>
      <c r="F98" s="980">
        <f t="shared" si="2"/>
        <v>11.677298405868218</v>
      </c>
      <c r="G98" s="1565"/>
      <c r="H98" s="980">
        <f>H34</f>
        <v>928.1</v>
      </c>
      <c r="I98" s="980">
        <f t="shared" si="3"/>
        <v>11.677298405868218</v>
      </c>
      <c r="J98" s="1340"/>
    </row>
    <row r="99" spans="1:10" ht="96.75" customHeight="1" x14ac:dyDescent="0.25">
      <c r="A99" s="1989"/>
      <c r="B99" s="1990"/>
      <c r="C99" s="286" t="s">
        <v>19</v>
      </c>
      <c r="D99" s="980">
        <f>D25+D35+D72+D82</f>
        <v>186876.3</v>
      </c>
      <c r="E99" s="980">
        <f>E25+E35+E72</f>
        <v>129579.29999999999</v>
      </c>
      <c r="F99" s="980">
        <f t="shared" si="2"/>
        <v>69.339611282971674</v>
      </c>
      <c r="G99" s="1566"/>
      <c r="H99" s="980">
        <f>H25+H35+H72+H82</f>
        <v>129579.29999999999</v>
      </c>
      <c r="I99" s="980">
        <f t="shared" si="3"/>
        <v>69.339611282971674</v>
      </c>
      <c r="J99" s="1341"/>
    </row>
  </sheetData>
  <mergeCells count="54">
    <mergeCell ref="A27:A29"/>
    <mergeCell ref="B27:B29"/>
    <mergeCell ref="A1:J1"/>
    <mergeCell ref="A2:J2"/>
    <mergeCell ref="A3:J3"/>
    <mergeCell ref="A7:J7"/>
    <mergeCell ref="A26:J26"/>
    <mergeCell ref="A11:A12"/>
    <mergeCell ref="B11:B12"/>
    <mergeCell ref="C11:C12"/>
    <mergeCell ref="D11:D12"/>
    <mergeCell ref="E11:E12"/>
    <mergeCell ref="F11:F12"/>
    <mergeCell ref="H11:H12"/>
    <mergeCell ref="I11:I12"/>
    <mergeCell ref="J11:J12"/>
    <mergeCell ref="A84:A87"/>
    <mergeCell ref="B84:B87"/>
    <mergeCell ref="G84:G87"/>
    <mergeCell ref="J84:J87"/>
    <mergeCell ref="A30:A32"/>
    <mergeCell ref="B30:B32"/>
    <mergeCell ref="G30:G32"/>
    <mergeCell ref="J30:J32"/>
    <mergeCell ref="A33:A35"/>
    <mergeCell ref="B33:B35"/>
    <mergeCell ref="G33:G35"/>
    <mergeCell ref="J33:J35"/>
    <mergeCell ref="A69:A72"/>
    <mergeCell ref="B69:B72"/>
    <mergeCell ref="A73:J73"/>
    <mergeCell ref="A79:J79"/>
    <mergeCell ref="A83:J83"/>
    <mergeCell ref="G61:G63"/>
    <mergeCell ref="J61:J63"/>
    <mergeCell ref="A65:A68"/>
    <mergeCell ref="B65:B68"/>
    <mergeCell ref="J65:J68"/>
    <mergeCell ref="G11:G12"/>
    <mergeCell ref="A96:A99"/>
    <mergeCell ref="B96:B99"/>
    <mergeCell ref="G96:G99"/>
    <mergeCell ref="J96:J99"/>
    <mergeCell ref="A88:A91"/>
    <mergeCell ref="B88:B91"/>
    <mergeCell ref="G88:G91"/>
    <mergeCell ref="J89:J91"/>
    <mergeCell ref="A92:A95"/>
    <mergeCell ref="B92:B95"/>
    <mergeCell ref="G92:G95"/>
    <mergeCell ref="J92:J95"/>
    <mergeCell ref="A36:J36"/>
    <mergeCell ref="A61:A64"/>
    <mergeCell ref="B61:B64"/>
  </mergeCells>
  <pageMargins left="0.78740157480314965" right="0.39370078740157483" top="0.78740157480314965" bottom="0.78740157480314965" header="0.51181102362204722" footer="0.39370078740157483"/>
  <pageSetup paperSize="9" scale="62" firstPageNumber="140" orientation="landscape" useFirstPageNumber="1" r:id="rId1"/>
  <headerFooter>
    <oddFooter>&amp;R&amp;"Times New Roman,обычный"&amp;14&amp;P</oddFooter>
  </headerFooter>
  <rowBreaks count="4" manualBreakCount="4">
    <brk id="35" max="16383" man="1"/>
    <brk id="60" max="16383" man="1"/>
    <brk id="82" max="16383" man="1"/>
    <brk id="9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T104"/>
  <sheetViews>
    <sheetView view="pageBreakPreview" topLeftCell="A91" zoomScale="60" zoomScaleNormal="60" workbookViewId="0">
      <selection activeCell="L98" sqref="L98"/>
    </sheetView>
  </sheetViews>
  <sheetFormatPr defaultColWidth="11.42578125" defaultRowHeight="18" x14ac:dyDescent="0.25"/>
  <cols>
    <col min="1" max="1" width="10.42578125" style="73" customWidth="1"/>
    <col min="2" max="2" width="42.7109375" style="74" customWidth="1"/>
    <col min="3" max="3" width="16.7109375" style="74" customWidth="1"/>
    <col min="4" max="4" width="18.28515625" style="866" customWidth="1"/>
    <col min="5" max="5" width="18.28515625" style="73" customWidth="1"/>
    <col min="6" max="6" width="17.5703125" style="73" customWidth="1"/>
    <col min="7" max="7" width="35.7109375" style="74" customWidth="1"/>
    <col min="8" max="8" width="15.85546875" style="73" customWidth="1"/>
    <col min="9" max="9" width="15.28515625" style="73" customWidth="1"/>
    <col min="10" max="10" width="30.7109375" style="74" customWidth="1"/>
    <col min="11" max="11" width="14.42578125" style="11" bestFit="1" customWidth="1"/>
    <col min="12" max="12" width="18" style="11" bestFit="1" customWidth="1"/>
    <col min="13" max="13" width="11.42578125" style="11"/>
    <col min="14" max="14" width="18" style="11" bestFit="1" customWidth="1"/>
    <col min="15" max="15" width="127.28515625" style="11" customWidth="1"/>
    <col min="16" max="256" width="11.42578125" style="11"/>
    <col min="257" max="257" width="6.7109375" style="11" customWidth="1"/>
    <col min="258" max="258" width="45.7109375" style="11" customWidth="1"/>
    <col min="259" max="259" width="14.7109375" style="11" customWidth="1"/>
    <col min="260" max="260" width="13.7109375" style="11" customWidth="1"/>
    <col min="261" max="261" width="15.7109375" style="11" customWidth="1"/>
    <col min="262" max="262" width="15.28515625" style="11" customWidth="1"/>
    <col min="263" max="263" width="35.7109375" style="11" customWidth="1"/>
    <col min="264" max="264" width="17.7109375" style="11" customWidth="1"/>
    <col min="265" max="265" width="15.28515625" style="11" customWidth="1"/>
    <col min="266" max="266" width="30.7109375" style="11" customWidth="1"/>
    <col min="267" max="267" width="14.42578125" style="11" bestFit="1" customWidth="1"/>
    <col min="268" max="512" width="11.42578125" style="11"/>
    <col min="513" max="513" width="6.7109375" style="11" customWidth="1"/>
    <col min="514" max="514" width="45.7109375" style="11" customWidth="1"/>
    <col min="515" max="515" width="14.7109375" style="11" customWidth="1"/>
    <col min="516" max="516" width="13.7109375" style="11" customWidth="1"/>
    <col min="517" max="517" width="15.7109375" style="11" customWidth="1"/>
    <col min="518" max="518" width="15.28515625" style="11" customWidth="1"/>
    <col min="519" max="519" width="35.7109375" style="11" customWidth="1"/>
    <col min="520" max="520" width="17.7109375" style="11" customWidth="1"/>
    <col min="521" max="521" width="15.28515625" style="11" customWidth="1"/>
    <col min="522" max="522" width="30.7109375" style="11" customWidth="1"/>
    <col min="523" max="523" width="14.42578125" style="11" bestFit="1" customWidth="1"/>
    <col min="524" max="768" width="11.42578125" style="11"/>
    <col min="769" max="769" width="6.7109375" style="11" customWidth="1"/>
    <col min="770" max="770" width="45.7109375" style="11" customWidth="1"/>
    <col min="771" max="771" width="14.7109375" style="11" customWidth="1"/>
    <col min="772" max="772" width="13.7109375" style="11" customWidth="1"/>
    <col min="773" max="773" width="15.7109375" style="11" customWidth="1"/>
    <col min="774" max="774" width="15.28515625" style="11" customWidth="1"/>
    <col min="775" max="775" width="35.7109375" style="11" customWidth="1"/>
    <col min="776" max="776" width="17.7109375" style="11" customWidth="1"/>
    <col min="777" max="777" width="15.28515625" style="11" customWidth="1"/>
    <col min="778" max="778" width="30.7109375" style="11" customWidth="1"/>
    <col min="779" max="779" width="14.42578125" style="11" bestFit="1" customWidth="1"/>
    <col min="780" max="1024" width="11.42578125" style="11"/>
    <col min="1025" max="1025" width="6.7109375" style="11" customWidth="1"/>
    <col min="1026" max="1026" width="45.7109375" style="11" customWidth="1"/>
    <col min="1027" max="1027" width="14.7109375" style="11" customWidth="1"/>
    <col min="1028" max="1028" width="13.7109375" style="11" customWidth="1"/>
    <col min="1029" max="1029" width="15.7109375" style="11" customWidth="1"/>
    <col min="1030" max="1030" width="15.28515625" style="11" customWidth="1"/>
    <col min="1031" max="1031" width="35.7109375" style="11" customWidth="1"/>
    <col min="1032" max="1032" width="17.7109375" style="11" customWidth="1"/>
    <col min="1033" max="1033" width="15.28515625" style="11" customWidth="1"/>
    <col min="1034" max="1034" width="30.7109375" style="11" customWidth="1"/>
    <col min="1035" max="1035" width="14.42578125" style="11" bestFit="1" customWidth="1"/>
    <col min="1036" max="1280" width="11.42578125" style="11"/>
    <col min="1281" max="1281" width="6.7109375" style="11" customWidth="1"/>
    <col min="1282" max="1282" width="45.7109375" style="11" customWidth="1"/>
    <col min="1283" max="1283" width="14.7109375" style="11" customWidth="1"/>
    <col min="1284" max="1284" width="13.7109375" style="11" customWidth="1"/>
    <col min="1285" max="1285" width="15.7109375" style="11" customWidth="1"/>
    <col min="1286" max="1286" width="15.28515625" style="11" customWidth="1"/>
    <col min="1287" max="1287" width="35.7109375" style="11" customWidth="1"/>
    <col min="1288" max="1288" width="17.7109375" style="11" customWidth="1"/>
    <col min="1289" max="1289" width="15.28515625" style="11" customWidth="1"/>
    <col min="1290" max="1290" width="30.7109375" style="11" customWidth="1"/>
    <col min="1291" max="1291" width="14.42578125" style="11" bestFit="1" customWidth="1"/>
    <col min="1292" max="1536" width="11.42578125" style="11"/>
    <col min="1537" max="1537" width="6.7109375" style="11" customWidth="1"/>
    <col min="1538" max="1538" width="45.7109375" style="11" customWidth="1"/>
    <col min="1539" max="1539" width="14.7109375" style="11" customWidth="1"/>
    <col min="1540" max="1540" width="13.7109375" style="11" customWidth="1"/>
    <col min="1541" max="1541" width="15.7109375" style="11" customWidth="1"/>
    <col min="1542" max="1542" width="15.28515625" style="11" customWidth="1"/>
    <col min="1543" max="1543" width="35.7109375" style="11" customWidth="1"/>
    <col min="1544" max="1544" width="17.7109375" style="11" customWidth="1"/>
    <col min="1545" max="1545" width="15.28515625" style="11" customWidth="1"/>
    <col min="1546" max="1546" width="30.7109375" style="11" customWidth="1"/>
    <col min="1547" max="1547" width="14.42578125" style="11" bestFit="1" customWidth="1"/>
    <col min="1548" max="1792" width="11.42578125" style="11"/>
    <col min="1793" max="1793" width="6.7109375" style="11" customWidth="1"/>
    <col min="1794" max="1794" width="45.7109375" style="11" customWidth="1"/>
    <col min="1795" max="1795" width="14.7109375" style="11" customWidth="1"/>
    <col min="1796" max="1796" width="13.7109375" style="11" customWidth="1"/>
    <col min="1797" max="1797" width="15.7109375" style="11" customWidth="1"/>
    <col min="1798" max="1798" width="15.28515625" style="11" customWidth="1"/>
    <col min="1799" max="1799" width="35.7109375" style="11" customWidth="1"/>
    <col min="1800" max="1800" width="17.7109375" style="11" customWidth="1"/>
    <col min="1801" max="1801" width="15.28515625" style="11" customWidth="1"/>
    <col min="1802" max="1802" width="30.7109375" style="11" customWidth="1"/>
    <col min="1803" max="1803" width="14.42578125" style="11" bestFit="1" customWidth="1"/>
    <col min="1804" max="2048" width="11.42578125" style="11"/>
    <col min="2049" max="2049" width="6.7109375" style="11" customWidth="1"/>
    <col min="2050" max="2050" width="45.7109375" style="11" customWidth="1"/>
    <col min="2051" max="2051" width="14.7109375" style="11" customWidth="1"/>
    <col min="2052" max="2052" width="13.7109375" style="11" customWidth="1"/>
    <col min="2053" max="2053" width="15.7109375" style="11" customWidth="1"/>
    <col min="2054" max="2054" width="15.28515625" style="11" customWidth="1"/>
    <col min="2055" max="2055" width="35.7109375" style="11" customWidth="1"/>
    <col min="2056" max="2056" width="17.7109375" style="11" customWidth="1"/>
    <col min="2057" max="2057" width="15.28515625" style="11" customWidth="1"/>
    <col min="2058" max="2058" width="30.7109375" style="11" customWidth="1"/>
    <col min="2059" max="2059" width="14.42578125" style="11" bestFit="1" customWidth="1"/>
    <col min="2060" max="2304" width="11.42578125" style="11"/>
    <col min="2305" max="2305" width="6.7109375" style="11" customWidth="1"/>
    <col min="2306" max="2306" width="45.7109375" style="11" customWidth="1"/>
    <col min="2307" max="2307" width="14.7109375" style="11" customWidth="1"/>
    <col min="2308" max="2308" width="13.7109375" style="11" customWidth="1"/>
    <col min="2309" max="2309" width="15.7109375" style="11" customWidth="1"/>
    <col min="2310" max="2310" width="15.28515625" style="11" customWidth="1"/>
    <col min="2311" max="2311" width="35.7109375" style="11" customWidth="1"/>
    <col min="2312" max="2312" width="17.7109375" style="11" customWidth="1"/>
    <col min="2313" max="2313" width="15.28515625" style="11" customWidth="1"/>
    <col min="2314" max="2314" width="30.7109375" style="11" customWidth="1"/>
    <col min="2315" max="2315" width="14.42578125" style="11" bestFit="1" customWidth="1"/>
    <col min="2316" max="2560" width="11.42578125" style="11"/>
    <col min="2561" max="2561" width="6.7109375" style="11" customWidth="1"/>
    <col min="2562" max="2562" width="45.7109375" style="11" customWidth="1"/>
    <col min="2563" max="2563" width="14.7109375" style="11" customWidth="1"/>
    <col min="2564" max="2564" width="13.7109375" style="11" customWidth="1"/>
    <col min="2565" max="2565" width="15.7109375" style="11" customWidth="1"/>
    <col min="2566" max="2566" width="15.28515625" style="11" customWidth="1"/>
    <col min="2567" max="2567" width="35.7109375" style="11" customWidth="1"/>
    <col min="2568" max="2568" width="17.7109375" style="11" customWidth="1"/>
    <col min="2569" max="2569" width="15.28515625" style="11" customWidth="1"/>
    <col min="2570" max="2570" width="30.7109375" style="11" customWidth="1"/>
    <col min="2571" max="2571" width="14.42578125" style="11" bestFit="1" customWidth="1"/>
    <col min="2572" max="2816" width="11.42578125" style="11"/>
    <col min="2817" max="2817" width="6.7109375" style="11" customWidth="1"/>
    <col min="2818" max="2818" width="45.7109375" style="11" customWidth="1"/>
    <col min="2819" max="2819" width="14.7109375" style="11" customWidth="1"/>
    <col min="2820" max="2820" width="13.7109375" style="11" customWidth="1"/>
    <col min="2821" max="2821" width="15.7109375" style="11" customWidth="1"/>
    <col min="2822" max="2822" width="15.28515625" style="11" customWidth="1"/>
    <col min="2823" max="2823" width="35.7109375" style="11" customWidth="1"/>
    <col min="2824" max="2824" width="17.7109375" style="11" customWidth="1"/>
    <col min="2825" max="2825" width="15.28515625" style="11" customWidth="1"/>
    <col min="2826" max="2826" width="30.7109375" style="11" customWidth="1"/>
    <col min="2827" max="2827" width="14.42578125" style="11" bestFit="1" customWidth="1"/>
    <col min="2828" max="3072" width="11.42578125" style="11"/>
    <col min="3073" max="3073" width="6.7109375" style="11" customWidth="1"/>
    <col min="3074" max="3074" width="45.7109375" style="11" customWidth="1"/>
    <col min="3075" max="3075" width="14.7109375" style="11" customWidth="1"/>
    <col min="3076" max="3076" width="13.7109375" style="11" customWidth="1"/>
    <col min="3077" max="3077" width="15.7109375" style="11" customWidth="1"/>
    <col min="3078" max="3078" width="15.28515625" style="11" customWidth="1"/>
    <col min="3079" max="3079" width="35.7109375" style="11" customWidth="1"/>
    <col min="3080" max="3080" width="17.7109375" style="11" customWidth="1"/>
    <col min="3081" max="3081" width="15.28515625" style="11" customWidth="1"/>
    <col min="3082" max="3082" width="30.7109375" style="11" customWidth="1"/>
    <col min="3083" max="3083" width="14.42578125" style="11" bestFit="1" customWidth="1"/>
    <col min="3084" max="3328" width="11.42578125" style="11"/>
    <col min="3329" max="3329" width="6.7109375" style="11" customWidth="1"/>
    <col min="3330" max="3330" width="45.7109375" style="11" customWidth="1"/>
    <col min="3331" max="3331" width="14.7109375" style="11" customWidth="1"/>
    <col min="3332" max="3332" width="13.7109375" style="11" customWidth="1"/>
    <col min="3333" max="3333" width="15.7109375" style="11" customWidth="1"/>
    <col min="3334" max="3334" width="15.28515625" style="11" customWidth="1"/>
    <col min="3335" max="3335" width="35.7109375" style="11" customWidth="1"/>
    <col min="3336" max="3336" width="17.7109375" style="11" customWidth="1"/>
    <col min="3337" max="3337" width="15.28515625" style="11" customWidth="1"/>
    <col min="3338" max="3338" width="30.7109375" style="11" customWidth="1"/>
    <col min="3339" max="3339" width="14.42578125" style="11" bestFit="1" customWidth="1"/>
    <col min="3340" max="3584" width="11.42578125" style="11"/>
    <col min="3585" max="3585" width="6.7109375" style="11" customWidth="1"/>
    <col min="3586" max="3586" width="45.7109375" style="11" customWidth="1"/>
    <col min="3587" max="3587" width="14.7109375" style="11" customWidth="1"/>
    <col min="3588" max="3588" width="13.7109375" style="11" customWidth="1"/>
    <col min="3589" max="3589" width="15.7109375" style="11" customWidth="1"/>
    <col min="3590" max="3590" width="15.28515625" style="11" customWidth="1"/>
    <col min="3591" max="3591" width="35.7109375" style="11" customWidth="1"/>
    <col min="3592" max="3592" width="17.7109375" style="11" customWidth="1"/>
    <col min="3593" max="3593" width="15.28515625" style="11" customWidth="1"/>
    <col min="3594" max="3594" width="30.7109375" style="11" customWidth="1"/>
    <col min="3595" max="3595" width="14.42578125" style="11" bestFit="1" customWidth="1"/>
    <col min="3596" max="3840" width="11.42578125" style="11"/>
    <col min="3841" max="3841" width="6.7109375" style="11" customWidth="1"/>
    <col min="3842" max="3842" width="45.7109375" style="11" customWidth="1"/>
    <col min="3843" max="3843" width="14.7109375" style="11" customWidth="1"/>
    <col min="3844" max="3844" width="13.7109375" style="11" customWidth="1"/>
    <col min="3845" max="3845" width="15.7109375" style="11" customWidth="1"/>
    <col min="3846" max="3846" width="15.28515625" style="11" customWidth="1"/>
    <col min="3847" max="3847" width="35.7109375" style="11" customWidth="1"/>
    <col min="3848" max="3848" width="17.7109375" style="11" customWidth="1"/>
    <col min="3849" max="3849" width="15.28515625" style="11" customWidth="1"/>
    <col min="3850" max="3850" width="30.7109375" style="11" customWidth="1"/>
    <col min="3851" max="3851" width="14.42578125" style="11" bestFit="1" customWidth="1"/>
    <col min="3852" max="4096" width="11.42578125" style="11"/>
    <col min="4097" max="4097" width="6.7109375" style="11" customWidth="1"/>
    <col min="4098" max="4098" width="45.7109375" style="11" customWidth="1"/>
    <col min="4099" max="4099" width="14.7109375" style="11" customWidth="1"/>
    <col min="4100" max="4100" width="13.7109375" style="11" customWidth="1"/>
    <col min="4101" max="4101" width="15.7109375" style="11" customWidth="1"/>
    <col min="4102" max="4102" width="15.28515625" style="11" customWidth="1"/>
    <col min="4103" max="4103" width="35.7109375" style="11" customWidth="1"/>
    <col min="4104" max="4104" width="17.7109375" style="11" customWidth="1"/>
    <col min="4105" max="4105" width="15.28515625" style="11" customWidth="1"/>
    <col min="4106" max="4106" width="30.7109375" style="11" customWidth="1"/>
    <col min="4107" max="4107" width="14.42578125" style="11" bestFit="1" customWidth="1"/>
    <col min="4108" max="4352" width="11.42578125" style="11"/>
    <col min="4353" max="4353" width="6.7109375" style="11" customWidth="1"/>
    <col min="4354" max="4354" width="45.7109375" style="11" customWidth="1"/>
    <col min="4355" max="4355" width="14.7109375" style="11" customWidth="1"/>
    <col min="4356" max="4356" width="13.7109375" style="11" customWidth="1"/>
    <col min="4357" max="4357" width="15.7109375" style="11" customWidth="1"/>
    <col min="4358" max="4358" width="15.28515625" style="11" customWidth="1"/>
    <col min="4359" max="4359" width="35.7109375" style="11" customWidth="1"/>
    <col min="4360" max="4360" width="17.7109375" style="11" customWidth="1"/>
    <col min="4361" max="4361" width="15.28515625" style="11" customWidth="1"/>
    <col min="4362" max="4362" width="30.7109375" style="11" customWidth="1"/>
    <col min="4363" max="4363" width="14.42578125" style="11" bestFit="1" customWidth="1"/>
    <col min="4364" max="4608" width="11.42578125" style="11"/>
    <col min="4609" max="4609" width="6.7109375" style="11" customWidth="1"/>
    <col min="4610" max="4610" width="45.7109375" style="11" customWidth="1"/>
    <col min="4611" max="4611" width="14.7109375" style="11" customWidth="1"/>
    <col min="4612" max="4612" width="13.7109375" style="11" customWidth="1"/>
    <col min="4613" max="4613" width="15.7109375" style="11" customWidth="1"/>
    <col min="4614" max="4614" width="15.28515625" style="11" customWidth="1"/>
    <col min="4615" max="4615" width="35.7109375" style="11" customWidth="1"/>
    <col min="4616" max="4616" width="17.7109375" style="11" customWidth="1"/>
    <col min="4617" max="4617" width="15.28515625" style="11" customWidth="1"/>
    <col min="4618" max="4618" width="30.7109375" style="11" customWidth="1"/>
    <col min="4619" max="4619" width="14.42578125" style="11" bestFit="1" customWidth="1"/>
    <col min="4620" max="4864" width="11.42578125" style="11"/>
    <col min="4865" max="4865" width="6.7109375" style="11" customWidth="1"/>
    <col min="4866" max="4866" width="45.7109375" style="11" customWidth="1"/>
    <col min="4867" max="4867" width="14.7109375" style="11" customWidth="1"/>
    <col min="4868" max="4868" width="13.7109375" style="11" customWidth="1"/>
    <col min="4869" max="4869" width="15.7109375" style="11" customWidth="1"/>
    <col min="4870" max="4870" width="15.28515625" style="11" customWidth="1"/>
    <col min="4871" max="4871" width="35.7109375" style="11" customWidth="1"/>
    <col min="4872" max="4872" width="17.7109375" style="11" customWidth="1"/>
    <col min="4873" max="4873" width="15.28515625" style="11" customWidth="1"/>
    <col min="4874" max="4874" width="30.7109375" style="11" customWidth="1"/>
    <col min="4875" max="4875" width="14.42578125" style="11" bestFit="1" customWidth="1"/>
    <col min="4876" max="5120" width="11.42578125" style="11"/>
    <col min="5121" max="5121" width="6.7109375" style="11" customWidth="1"/>
    <col min="5122" max="5122" width="45.7109375" style="11" customWidth="1"/>
    <col min="5123" max="5123" width="14.7109375" style="11" customWidth="1"/>
    <col min="5124" max="5124" width="13.7109375" style="11" customWidth="1"/>
    <col min="5125" max="5125" width="15.7109375" style="11" customWidth="1"/>
    <col min="5126" max="5126" width="15.28515625" style="11" customWidth="1"/>
    <col min="5127" max="5127" width="35.7109375" style="11" customWidth="1"/>
    <col min="5128" max="5128" width="17.7109375" style="11" customWidth="1"/>
    <col min="5129" max="5129" width="15.28515625" style="11" customWidth="1"/>
    <col min="5130" max="5130" width="30.7109375" style="11" customWidth="1"/>
    <col min="5131" max="5131" width="14.42578125" style="11" bestFit="1" customWidth="1"/>
    <col min="5132" max="5376" width="11.42578125" style="11"/>
    <col min="5377" max="5377" width="6.7109375" style="11" customWidth="1"/>
    <col min="5378" max="5378" width="45.7109375" style="11" customWidth="1"/>
    <col min="5379" max="5379" width="14.7109375" style="11" customWidth="1"/>
    <col min="5380" max="5380" width="13.7109375" style="11" customWidth="1"/>
    <col min="5381" max="5381" width="15.7109375" style="11" customWidth="1"/>
    <col min="5382" max="5382" width="15.28515625" style="11" customWidth="1"/>
    <col min="5383" max="5383" width="35.7109375" style="11" customWidth="1"/>
    <col min="5384" max="5384" width="17.7109375" style="11" customWidth="1"/>
    <col min="5385" max="5385" width="15.28515625" style="11" customWidth="1"/>
    <col min="5386" max="5386" width="30.7109375" style="11" customWidth="1"/>
    <col min="5387" max="5387" width="14.42578125" style="11" bestFit="1" customWidth="1"/>
    <col min="5388" max="5632" width="11.42578125" style="11"/>
    <col min="5633" max="5633" width="6.7109375" style="11" customWidth="1"/>
    <col min="5634" max="5634" width="45.7109375" style="11" customWidth="1"/>
    <col min="5635" max="5635" width="14.7109375" style="11" customWidth="1"/>
    <col min="5636" max="5636" width="13.7109375" style="11" customWidth="1"/>
    <col min="5637" max="5637" width="15.7109375" style="11" customWidth="1"/>
    <col min="5638" max="5638" width="15.28515625" style="11" customWidth="1"/>
    <col min="5639" max="5639" width="35.7109375" style="11" customWidth="1"/>
    <col min="5640" max="5640" width="17.7109375" style="11" customWidth="1"/>
    <col min="5641" max="5641" width="15.28515625" style="11" customWidth="1"/>
    <col min="5642" max="5642" width="30.7109375" style="11" customWidth="1"/>
    <col min="5643" max="5643" width="14.42578125" style="11" bestFit="1" customWidth="1"/>
    <col min="5644" max="5888" width="11.42578125" style="11"/>
    <col min="5889" max="5889" width="6.7109375" style="11" customWidth="1"/>
    <col min="5890" max="5890" width="45.7109375" style="11" customWidth="1"/>
    <col min="5891" max="5891" width="14.7109375" style="11" customWidth="1"/>
    <col min="5892" max="5892" width="13.7109375" style="11" customWidth="1"/>
    <col min="5893" max="5893" width="15.7109375" style="11" customWidth="1"/>
    <col min="5894" max="5894" width="15.28515625" style="11" customWidth="1"/>
    <col min="5895" max="5895" width="35.7109375" style="11" customWidth="1"/>
    <col min="5896" max="5896" width="17.7109375" style="11" customWidth="1"/>
    <col min="5897" max="5897" width="15.28515625" style="11" customWidth="1"/>
    <col min="5898" max="5898" width="30.7109375" style="11" customWidth="1"/>
    <col min="5899" max="5899" width="14.42578125" style="11" bestFit="1" customWidth="1"/>
    <col min="5900" max="6144" width="11.42578125" style="11"/>
    <col min="6145" max="6145" width="6.7109375" style="11" customWidth="1"/>
    <col min="6146" max="6146" width="45.7109375" style="11" customWidth="1"/>
    <col min="6147" max="6147" width="14.7109375" style="11" customWidth="1"/>
    <col min="6148" max="6148" width="13.7109375" style="11" customWidth="1"/>
    <col min="6149" max="6149" width="15.7109375" style="11" customWidth="1"/>
    <col min="6150" max="6150" width="15.28515625" style="11" customWidth="1"/>
    <col min="6151" max="6151" width="35.7109375" style="11" customWidth="1"/>
    <col min="6152" max="6152" width="17.7109375" style="11" customWidth="1"/>
    <col min="6153" max="6153" width="15.28515625" style="11" customWidth="1"/>
    <col min="6154" max="6154" width="30.7109375" style="11" customWidth="1"/>
    <col min="6155" max="6155" width="14.42578125" style="11" bestFit="1" customWidth="1"/>
    <col min="6156" max="6400" width="11.42578125" style="11"/>
    <col min="6401" max="6401" width="6.7109375" style="11" customWidth="1"/>
    <col min="6402" max="6402" width="45.7109375" style="11" customWidth="1"/>
    <col min="6403" max="6403" width="14.7109375" style="11" customWidth="1"/>
    <col min="6404" max="6404" width="13.7109375" style="11" customWidth="1"/>
    <col min="6405" max="6405" width="15.7109375" style="11" customWidth="1"/>
    <col min="6406" max="6406" width="15.28515625" style="11" customWidth="1"/>
    <col min="6407" max="6407" width="35.7109375" style="11" customWidth="1"/>
    <col min="6408" max="6408" width="17.7109375" style="11" customWidth="1"/>
    <col min="6409" max="6409" width="15.28515625" style="11" customWidth="1"/>
    <col min="6410" max="6410" width="30.7109375" style="11" customWidth="1"/>
    <col min="6411" max="6411" width="14.42578125" style="11" bestFit="1" customWidth="1"/>
    <col min="6412" max="6656" width="11.42578125" style="11"/>
    <col min="6657" max="6657" width="6.7109375" style="11" customWidth="1"/>
    <col min="6658" max="6658" width="45.7109375" style="11" customWidth="1"/>
    <col min="6659" max="6659" width="14.7109375" style="11" customWidth="1"/>
    <col min="6660" max="6660" width="13.7109375" style="11" customWidth="1"/>
    <col min="6661" max="6661" width="15.7109375" style="11" customWidth="1"/>
    <col min="6662" max="6662" width="15.28515625" style="11" customWidth="1"/>
    <col min="6663" max="6663" width="35.7109375" style="11" customWidth="1"/>
    <col min="6664" max="6664" width="17.7109375" style="11" customWidth="1"/>
    <col min="6665" max="6665" width="15.28515625" style="11" customWidth="1"/>
    <col min="6666" max="6666" width="30.7109375" style="11" customWidth="1"/>
    <col min="6667" max="6667" width="14.42578125" style="11" bestFit="1" customWidth="1"/>
    <col min="6668" max="6912" width="11.42578125" style="11"/>
    <col min="6913" max="6913" width="6.7109375" style="11" customWidth="1"/>
    <col min="6914" max="6914" width="45.7109375" style="11" customWidth="1"/>
    <col min="6915" max="6915" width="14.7109375" style="11" customWidth="1"/>
    <col min="6916" max="6916" width="13.7109375" style="11" customWidth="1"/>
    <col min="6917" max="6917" width="15.7109375" style="11" customWidth="1"/>
    <col min="6918" max="6918" width="15.28515625" style="11" customWidth="1"/>
    <col min="6919" max="6919" width="35.7109375" style="11" customWidth="1"/>
    <col min="6920" max="6920" width="17.7109375" style="11" customWidth="1"/>
    <col min="6921" max="6921" width="15.28515625" style="11" customWidth="1"/>
    <col min="6922" max="6922" width="30.7109375" style="11" customWidth="1"/>
    <col min="6923" max="6923" width="14.42578125" style="11" bestFit="1" customWidth="1"/>
    <col min="6924" max="7168" width="11.42578125" style="11"/>
    <col min="7169" max="7169" width="6.7109375" style="11" customWidth="1"/>
    <col min="7170" max="7170" width="45.7109375" style="11" customWidth="1"/>
    <col min="7171" max="7171" width="14.7109375" style="11" customWidth="1"/>
    <col min="7172" max="7172" width="13.7109375" style="11" customWidth="1"/>
    <col min="7173" max="7173" width="15.7109375" style="11" customWidth="1"/>
    <col min="7174" max="7174" width="15.28515625" style="11" customWidth="1"/>
    <col min="7175" max="7175" width="35.7109375" style="11" customWidth="1"/>
    <col min="7176" max="7176" width="17.7109375" style="11" customWidth="1"/>
    <col min="7177" max="7177" width="15.28515625" style="11" customWidth="1"/>
    <col min="7178" max="7178" width="30.7109375" style="11" customWidth="1"/>
    <col min="7179" max="7179" width="14.42578125" style="11" bestFit="1" customWidth="1"/>
    <col min="7180" max="7424" width="11.42578125" style="11"/>
    <col min="7425" max="7425" width="6.7109375" style="11" customWidth="1"/>
    <col min="7426" max="7426" width="45.7109375" style="11" customWidth="1"/>
    <col min="7427" max="7427" width="14.7109375" style="11" customWidth="1"/>
    <col min="7428" max="7428" width="13.7109375" style="11" customWidth="1"/>
    <col min="7429" max="7429" width="15.7109375" style="11" customWidth="1"/>
    <col min="7430" max="7430" width="15.28515625" style="11" customWidth="1"/>
    <col min="7431" max="7431" width="35.7109375" style="11" customWidth="1"/>
    <col min="7432" max="7432" width="17.7109375" style="11" customWidth="1"/>
    <col min="7433" max="7433" width="15.28515625" style="11" customWidth="1"/>
    <col min="7434" max="7434" width="30.7109375" style="11" customWidth="1"/>
    <col min="7435" max="7435" width="14.42578125" style="11" bestFit="1" customWidth="1"/>
    <col min="7436" max="7680" width="11.42578125" style="11"/>
    <col min="7681" max="7681" width="6.7109375" style="11" customWidth="1"/>
    <col min="7682" max="7682" width="45.7109375" style="11" customWidth="1"/>
    <col min="7683" max="7683" width="14.7109375" style="11" customWidth="1"/>
    <col min="7684" max="7684" width="13.7109375" style="11" customWidth="1"/>
    <col min="7685" max="7685" width="15.7109375" style="11" customWidth="1"/>
    <col min="7686" max="7686" width="15.28515625" style="11" customWidth="1"/>
    <col min="7687" max="7687" width="35.7109375" style="11" customWidth="1"/>
    <col min="7688" max="7688" width="17.7109375" style="11" customWidth="1"/>
    <col min="7689" max="7689" width="15.28515625" style="11" customWidth="1"/>
    <col min="7690" max="7690" width="30.7109375" style="11" customWidth="1"/>
    <col min="7691" max="7691" width="14.42578125" style="11" bestFit="1" customWidth="1"/>
    <col min="7692" max="7936" width="11.42578125" style="11"/>
    <col min="7937" max="7937" width="6.7109375" style="11" customWidth="1"/>
    <col min="7938" max="7938" width="45.7109375" style="11" customWidth="1"/>
    <col min="7939" max="7939" width="14.7109375" style="11" customWidth="1"/>
    <col min="7940" max="7940" width="13.7109375" style="11" customWidth="1"/>
    <col min="7941" max="7941" width="15.7109375" style="11" customWidth="1"/>
    <col min="7942" max="7942" width="15.28515625" style="11" customWidth="1"/>
    <col min="7943" max="7943" width="35.7109375" style="11" customWidth="1"/>
    <col min="7944" max="7944" width="17.7109375" style="11" customWidth="1"/>
    <col min="7945" max="7945" width="15.28515625" style="11" customWidth="1"/>
    <col min="7946" max="7946" width="30.7109375" style="11" customWidth="1"/>
    <col min="7947" max="7947" width="14.42578125" style="11" bestFit="1" customWidth="1"/>
    <col min="7948" max="8192" width="11.42578125" style="11"/>
    <col min="8193" max="8193" width="6.7109375" style="11" customWidth="1"/>
    <col min="8194" max="8194" width="45.7109375" style="11" customWidth="1"/>
    <col min="8195" max="8195" width="14.7109375" style="11" customWidth="1"/>
    <col min="8196" max="8196" width="13.7109375" style="11" customWidth="1"/>
    <col min="8197" max="8197" width="15.7109375" style="11" customWidth="1"/>
    <col min="8198" max="8198" width="15.28515625" style="11" customWidth="1"/>
    <col min="8199" max="8199" width="35.7109375" style="11" customWidth="1"/>
    <col min="8200" max="8200" width="17.7109375" style="11" customWidth="1"/>
    <col min="8201" max="8201" width="15.28515625" style="11" customWidth="1"/>
    <col min="8202" max="8202" width="30.7109375" style="11" customWidth="1"/>
    <col min="8203" max="8203" width="14.42578125" style="11" bestFit="1" customWidth="1"/>
    <col min="8204" max="8448" width="11.42578125" style="11"/>
    <col min="8449" max="8449" width="6.7109375" style="11" customWidth="1"/>
    <col min="8450" max="8450" width="45.7109375" style="11" customWidth="1"/>
    <col min="8451" max="8451" width="14.7109375" style="11" customWidth="1"/>
    <col min="8452" max="8452" width="13.7109375" style="11" customWidth="1"/>
    <col min="8453" max="8453" width="15.7109375" style="11" customWidth="1"/>
    <col min="8454" max="8454" width="15.28515625" style="11" customWidth="1"/>
    <col min="8455" max="8455" width="35.7109375" style="11" customWidth="1"/>
    <col min="8456" max="8456" width="17.7109375" style="11" customWidth="1"/>
    <col min="8457" max="8457" width="15.28515625" style="11" customWidth="1"/>
    <col min="8458" max="8458" width="30.7109375" style="11" customWidth="1"/>
    <col min="8459" max="8459" width="14.42578125" style="11" bestFit="1" customWidth="1"/>
    <col min="8460" max="8704" width="11.42578125" style="11"/>
    <col min="8705" max="8705" width="6.7109375" style="11" customWidth="1"/>
    <col min="8706" max="8706" width="45.7109375" style="11" customWidth="1"/>
    <col min="8707" max="8707" width="14.7109375" style="11" customWidth="1"/>
    <col min="8708" max="8708" width="13.7109375" style="11" customWidth="1"/>
    <col min="8709" max="8709" width="15.7109375" style="11" customWidth="1"/>
    <col min="8710" max="8710" width="15.28515625" style="11" customWidth="1"/>
    <col min="8711" max="8711" width="35.7109375" style="11" customWidth="1"/>
    <col min="8712" max="8712" width="17.7109375" style="11" customWidth="1"/>
    <col min="8713" max="8713" width="15.28515625" style="11" customWidth="1"/>
    <col min="8714" max="8714" width="30.7109375" style="11" customWidth="1"/>
    <col min="8715" max="8715" width="14.42578125" style="11" bestFit="1" customWidth="1"/>
    <col min="8716" max="8960" width="11.42578125" style="11"/>
    <col min="8961" max="8961" width="6.7109375" style="11" customWidth="1"/>
    <col min="8962" max="8962" width="45.7109375" style="11" customWidth="1"/>
    <col min="8963" max="8963" width="14.7109375" style="11" customWidth="1"/>
    <col min="8964" max="8964" width="13.7109375" style="11" customWidth="1"/>
    <col min="8965" max="8965" width="15.7109375" style="11" customWidth="1"/>
    <col min="8966" max="8966" width="15.28515625" style="11" customWidth="1"/>
    <col min="8967" max="8967" width="35.7109375" style="11" customWidth="1"/>
    <col min="8968" max="8968" width="17.7109375" style="11" customWidth="1"/>
    <col min="8969" max="8969" width="15.28515625" style="11" customWidth="1"/>
    <col min="8970" max="8970" width="30.7109375" style="11" customWidth="1"/>
    <col min="8971" max="8971" width="14.42578125" style="11" bestFit="1" customWidth="1"/>
    <col min="8972" max="9216" width="11.42578125" style="11"/>
    <col min="9217" max="9217" width="6.7109375" style="11" customWidth="1"/>
    <col min="9218" max="9218" width="45.7109375" style="11" customWidth="1"/>
    <col min="9219" max="9219" width="14.7109375" style="11" customWidth="1"/>
    <col min="9220" max="9220" width="13.7109375" style="11" customWidth="1"/>
    <col min="9221" max="9221" width="15.7109375" style="11" customWidth="1"/>
    <col min="9222" max="9222" width="15.28515625" style="11" customWidth="1"/>
    <col min="9223" max="9223" width="35.7109375" style="11" customWidth="1"/>
    <col min="9224" max="9224" width="17.7109375" style="11" customWidth="1"/>
    <col min="9225" max="9225" width="15.28515625" style="11" customWidth="1"/>
    <col min="9226" max="9226" width="30.7109375" style="11" customWidth="1"/>
    <col min="9227" max="9227" width="14.42578125" style="11" bestFit="1" customWidth="1"/>
    <col min="9228" max="9472" width="11.42578125" style="11"/>
    <col min="9473" max="9473" width="6.7109375" style="11" customWidth="1"/>
    <col min="9474" max="9474" width="45.7109375" style="11" customWidth="1"/>
    <col min="9475" max="9475" width="14.7109375" style="11" customWidth="1"/>
    <col min="9476" max="9476" width="13.7109375" style="11" customWidth="1"/>
    <col min="9477" max="9477" width="15.7109375" style="11" customWidth="1"/>
    <col min="9478" max="9478" width="15.28515625" style="11" customWidth="1"/>
    <col min="9479" max="9479" width="35.7109375" style="11" customWidth="1"/>
    <col min="9480" max="9480" width="17.7109375" style="11" customWidth="1"/>
    <col min="9481" max="9481" width="15.28515625" style="11" customWidth="1"/>
    <col min="9482" max="9482" width="30.7109375" style="11" customWidth="1"/>
    <col min="9483" max="9483" width="14.42578125" style="11" bestFit="1" customWidth="1"/>
    <col min="9484" max="9728" width="11.42578125" style="11"/>
    <col min="9729" max="9729" width="6.7109375" style="11" customWidth="1"/>
    <col min="9730" max="9730" width="45.7109375" style="11" customWidth="1"/>
    <col min="9731" max="9731" width="14.7109375" style="11" customWidth="1"/>
    <col min="9732" max="9732" width="13.7109375" style="11" customWidth="1"/>
    <col min="9733" max="9733" width="15.7109375" style="11" customWidth="1"/>
    <col min="9734" max="9734" width="15.28515625" style="11" customWidth="1"/>
    <col min="9735" max="9735" width="35.7109375" style="11" customWidth="1"/>
    <col min="9736" max="9736" width="17.7109375" style="11" customWidth="1"/>
    <col min="9737" max="9737" width="15.28515625" style="11" customWidth="1"/>
    <col min="9738" max="9738" width="30.7109375" style="11" customWidth="1"/>
    <col min="9739" max="9739" width="14.42578125" style="11" bestFit="1" customWidth="1"/>
    <col min="9740" max="9984" width="11.42578125" style="11"/>
    <col min="9985" max="9985" width="6.7109375" style="11" customWidth="1"/>
    <col min="9986" max="9986" width="45.7109375" style="11" customWidth="1"/>
    <col min="9987" max="9987" width="14.7109375" style="11" customWidth="1"/>
    <col min="9988" max="9988" width="13.7109375" style="11" customWidth="1"/>
    <col min="9989" max="9989" width="15.7109375" style="11" customWidth="1"/>
    <col min="9990" max="9990" width="15.28515625" style="11" customWidth="1"/>
    <col min="9991" max="9991" width="35.7109375" style="11" customWidth="1"/>
    <col min="9992" max="9992" width="17.7109375" style="11" customWidth="1"/>
    <col min="9993" max="9993" width="15.28515625" style="11" customWidth="1"/>
    <col min="9994" max="9994" width="30.7109375" style="11" customWidth="1"/>
    <col min="9995" max="9995" width="14.42578125" style="11" bestFit="1" customWidth="1"/>
    <col min="9996" max="10240" width="11.42578125" style="11"/>
    <col min="10241" max="10241" width="6.7109375" style="11" customWidth="1"/>
    <col min="10242" max="10242" width="45.7109375" style="11" customWidth="1"/>
    <col min="10243" max="10243" width="14.7109375" style="11" customWidth="1"/>
    <col min="10244" max="10244" width="13.7109375" style="11" customWidth="1"/>
    <col min="10245" max="10245" width="15.7109375" style="11" customWidth="1"/>
    <col min="10246" max="10246" width="15.28515625" style="11" customWidth="1"/>
    <col min="10247" max="10247" width="35.7109375" style="11" customWidth="1"/>
    <col min="10248" max="10248" width="17.7109375" style="11" customWidth="1"/>
    <col min="10249" max="10249" width="15.28515625" style="11" customWidth="1"/>
    <col min="10250" max="10250" width="30.7109375" style="11" customWidth="1"/>
    <col min="10251" max="10251" width="14.42578125" style="11" bestFit="1" customWidth="1"/>
    <col min="10252" max="10496" width="11.42578125" style="11"/>
    <col min="10497" max="10497" width="6.7109375" style="11" customWidth="1"/>
    <col min="10498" max="10498" width="45.7109375" style="11" customWidth="1"/>
    <col min="10499" max="10499" width="14.7109375" style="11" customWidth="1"/>
    <col min="10500" max="10500" width="13.7109375" style="11" customWidth="1"/>
    <col min="10501" max="10501" width="15.7109375" style="11" customWidth="1"/>
    <col min="10502" max="10502" width="15.28515625" style="11" customWidth="1"/>
    <col min="10503" max="10503" width="35.7109375" style="11" customWidth="1"/>
    <col min="10504" max="10504" width="17.7109375" style="11" customWidth="1"/>
    <col min="10505" max="10505" width="15.28515625" style="11" customWidth="1"/>
    <col min="10506" max="10506" width="30.7109375" style="11" customWidth="1"/>
    <col min="10507" max="10507" width="14.42578125" style="11" bestFit="1" customWidth="1"/>
    <col min="10508" max="10752" width="11.42578125" style="11"/>
    <col min="10753" max="10753" width="6.7109375" style="11" customWidth="1"/>
    <col min="10754" max="10754" width="45.7109375" style="11" customWidth="1"/>
    <col min="10755" max="10755" width="14.7109375" style="11" customWidth="1"/>
    <col min="10756" max="10756" width="13.7109375" style="11" customWidth="1"/>
    <col min="10757" max="10757" width="15.7109375" style="11" customWidth="1"/>
    <col min="10758" max="10758" width="15.28515625" style="11" customWidth="1"/>
    <col min="10759" max="10759" width="35.7109375" style="11" customWidth="1"/>
    <col min="10760" max="10760" width="17.7109375" style="11" customWidth="1"/>
    <col min="10761" max="10761" width="15.28515625" style="11" customWidth="1"/>
    <col min="10762" max="10762" width="30.7109375" style="11" customWidth="1"/>
    <col min="10763" max="10763" width="14.42578125" style="11" bestFit="1" customWidth="1"/>
    <col min="10764" max="11008" width="11.42578125" style="11"/>
    <col min="11009" max="11009" width="6.7109375" style="11" customWidth="1"/>
    <col min="11010" max="11010" width="45.7109375" style="11" customWidth="1"/>
    <col min="11011" max="11011" width="14.7109375" style="11" customWidth="1"/>
    <col min="11012" max="11012" width="13.7109375" style="11" customWidth="1"/>
    <col min="11013" max="11013" width="15.7109375" style="11" customWidth="1"/>
    <col min="11014" max="11014" width="15.28515625" style="11" customWidth="1"/>
    <col min="11015" max="11015" width="35.7109375" style="11" customWidth="1"/>
    <col min="11016" max="11016" width="17.7109375" style="11" customWidth="1"/>
    <col min="11017" max="11017" width="15.28515625" style="11" customWidth="1"/>
    <col min="11018" max="11018" width="30.7109375" style="11" customWidth="1"/>
    <col min="11019" max="11019" width="14.42578125" style="11" bestFit="1" customWidth="1"/>
    <col min="11020" max="11264" width="11.42578125" style="11"/>
    <col min="11265" max="11265" width="6.7109375" style="11" customWidth="1"/>
    <col min="11266" max="11266" width="45.7109375" style="11" customWidth="1"/>
    <col min="11267" max="11267" width="14.7109375" style="11" customWidth="1"/>
    <col min="11268" max="11268" width="13.7109375" style="11" customWidth="1"/>
    <col min="11269" max="11269" width="15.7109375" style="11" customWidth="1"/>
    <col min="11270" max="11270" width="15.28515625" style="11" customWidth="1"/>
    <col min="11271" max="11271" width="35.7109375" style="11" customWidth="1"/>
    <col min="11272" max="11272" width="17.7109375" style="11" customWidth="1"/>
    <col min="11273" max="11273" width="15.28515625" style="11" customWidth="1"/>
    <col min="11274" max="11274" width="30.7109375" style="11" customWidth="1"/>
    <col min="11275" max="11275" width="14.42578125" style="11" bestFit="1" customWidth="1"/>
    <col min="11276" max="11520" width="11.42578125" style="11"/>
    <col min="11521" max="11521" width="6.7109375" style="11" customWidth="1"/>
    <col min="11522" max="11522" width="45.7109375" style="11" customWidth="1"/>
    <col min="11523" max="11523" width="14.7109375" style="11" customWidth="1"/>
    <col min="11524" max="11524" width="13.7109375" style="11" customWidth="1"/>
    <col min="11525" max="11525" width="15.7109375" style="11" customWidth="1"/>
    <col min="11526" max="11526" width="15.28515625" style="11" customWidth="1"/>
    <col min="11527" max="11527" width="35.7109375" style="11" customWidth="1"/>
    <col min="11528" max="11528" width="17.7109375" style="11" customWidth="1"/>
    <col min="11529" max="11529" width="15.28515625" style="11" customWidth="1"/>
    <col min="11530" max="11530" width="30.7109375" style="11" customWidth="1"/>
    <col min="11531" max="11531" width="14.42578125" style="11" bestFit="1" customWidth="1"/>
    <col min="11532" max="11776" width="11.42578125" style="11"/>
    <col min="11777" max="11777" width="6.7109375" style="11" customWidth="1"/>
    <col min="11778" max="11778" width="45.7109375" style="11" customWidth="1"/>
    <col min="11779" max="11779" width="14.7109375" style="11" customWidth="1"/>
    <col min="11780" max="11780" width="13.7109375" style="11" customWidth="1"/>
    <col min="11781" max="11781" width="15.7109375" style="11" customWidth="1"/>
    <col min="11782" max="11782" width="15.28515625" style="11" customWidth="1"/>
    <col min="11783" max="11783" width="35.7109375" style="11" customWidth="1"/>
    <col min="11784" max="11784" width="17.7109375" style="11" customWidth="1"/>
    <col min="11785" max="11785" width="15.28515625" style="11" customWidth="1"/>
    <col min="11786" max="11786" width="30.7109375" style="11" customWidth="1"/>
    <col min="11787" max="11787" width="14.42578125" style="11" bestFit="1" customWidth="1"/>
    <col min="11788" max="12032" width="11.42578125" style="11"/>
    <col min="12033" max="12033" width="6.7109375" style="11" customWidth="1"/>
    <col min="12034" max="12034" width="45.7109375" style="11" customWidth="1"/>
    <col min="12035" max="12035" width="14.7109375" style="11" customWidth="1"/>
    <col min="12036" max="12036" width="13.7109375" style="11" customWidth="1"/>
    <col min="12037" max="12037" width="15.7109375" style="11" customWidth="1"/>
    <col min="12038" max="12038" width="15.28515625" style="11" customWidth="1"/>
    <col min="12039" max="12039" width="35.7109375" style="11" customWidth="1"/>
    <col min="12040" max="12040" width="17.7109375" style="11" customWidth="1"/>
    <col min="12041" max="12041" width="15.28515625" style="11" customWidth="1"/>
    <col min="12042" max="12042" width="30.7109375" style="11" customWidth="1"/>
    <col min="12043" max="12043" width="14.42578125" style="11" bestFit="1" customWidth="1"/>
    <col min="12044" max="12288" width="11.42578125" style="11"/>
    <col min="12289" max="12289" width="6.7109375" style="11" customWidth="1"/>
    <col min="12290" max="12290" width="45.7109375" style="11" customWidth="1"/>
    <col min="12291" max="12291" width="14.7109375" style="11" customWidth="1"/>
    <col min="12292" max="12292" width="13.7109375" style="11" customWidth="1"/>
    <col min="12293" max="12293" width="15.7109375" style="11" customWidth="1"/>
    <col min="12294" max="12294" width="15.28515625" style="11" customWidth="1"/>
    <col min="12295" max="12295" width="35.7109375" style="11" customWidth="1"/>
    <col min="12296" max="12296" width="17.7109375" style="11" customWidth="1"/>
    <col min="12297" max="12297" width="15.28515625" style="11" customWidth="1"/>
    <col min="12298" max="12298" width="30.7109375" style="11" customWidth="1"/>
    <col min="12299" max="12299" width="14.42578125" style="11" bestFit="1" customWidth="1"/>
    <col min="12300" max="12544" width="11.42578125" style="11"/>
    <col min="12545" max="12545" width="6.7109375" style="11" customWidth="1"/>
    <col min="12546" max="12546" width="45.7109375" style="11" customWidth="1"/>
    <col min="12547" max="12547" width="14.7109375" style="11" customWidth="1"/>
    <col min="12548" max="12548" width="13.7109375" style="11" customWidth="1"/>
    <col min="12549" max="12549" width="15.7109375" style="11" customWidth="1"/>
    <col min="12550" max="12550" width="15.28515625" style="11" customWidth="1"/>
    <col min="12551" max="12551" width="35.7109375" style="11" customWidth="1"/>
    <col min="12552" max="12552" width="17.7109375" style="11" customWidth="1"/>
    <col min="12553" max="12553" width="15.28515625" style="11" customWidth="1"/>
    <col min="12554" max="12554" width="30.7109375" style="11" customWidth="1"/>
    <col min="12555" max="12555" width="14.42578125" style="11" bestFit="1" customWidth="1"/>
    <col min="12556" max="12800" width="11.42578125" style="11"/>
    <col min="12801" max="12801" width="6.7109375" style="11" customWidth="1"/>
    <col min="12802" max="12802" width="45.7109375" style="11" customWidth="1"/>
    <col min="12803" max="12803" width="14.7109375" style="11" customWidth="1"/>
    <col min="12804" max="12804" width="13.7109375" style="11" customWidth="1"/>
    <col min="12805" max="12805" width="15.7109375" style="11" customWidth="1"/>
    <col min="12806" max="12806" width="15.28515625" style="11" customWidth="1"/>
    <col min="12807" max="12807" width="35.7109375" style="11" customWidth="1"/>
    <col min="12808" max="12808" width="17.7109375" style="11" customWidth="1"/>
    <col min="12809" max="12809" width="15.28515625" style="11" customWidth="1"/>
    <col min="12810" max="12810" width="30.7109375" style="11" customWidth="1"/>
    <col min="12811" max="12811" width="14.42578125" style="11" bestFit="1" customWidth="1"/>
    <col min="12812" max="13056" width="11.42578125" style="11"/>
    <col min="13057" max="13057" width="6.7109375" style="11" customWidth="1"/>
    <col min="13058" max="13058" width="45.7109375" style="11" customWidth="1"/>
    <col min="13059" max="13059" width="14.7109375" style="11" customWidth="1"/>
    <col min="13060" max="13060" width="13.7109375" style="11" customWidth="1"/>
    <col min="13061" max="13061" width="15.7109375" style="11" customWidth="1"/>
    <col min="13062" max="13062" width="15.28515625" style="11" customWidth="1"/>
    <col min="13063" max="13063" width="35.7109375" style="11" customWidth="1"/>
    <col min="13064" max="13064" width="17.7109375" style="11" customWidth="1"/>
    <col min="13065" max="13065" width="15.28515625" style="11" customWidth="1"/>
    <col min="13066" max="13066" width="30.7109375" style="11" customWidth="1"/>
    <col min="13067" max="13067" width="14.42578125" style="11" bestFit="1" customWidth="1"/>
    <col min="13068" max="13312" width="11.42578125" style="11"/>
    <col min="13313" max="13313" width="6.7109375" style="11" customWidth="1"/>
    <col min="13314" max="13314" width="45.7109375" style="11" customWidth="1"/>
    <col min="13315" max="13315" width="14.7109375" style="11" customWidth="1"/>
    <col min="13316" max="13316" width="13.7109375" style="11" customWidth="1"/>
    <col min="13317" max="13317" width="15.7109375" style="11" customWidth="1"/>
    <col min="13318" max="13318" width="15.28515625" style="11" customWidth="1"/>
    <col min="13319" max="13319" width="35.7109375" style="11" customWidth="1"/>
    <col min="13320" max="13320" width="17.7109375" style="11" customWidth="1"/>
    <col min="13321" max="13321" width="15.28515625" style="11" customWidth="1"/>
    <col min="13322" max="13322" width="30.7109375" style="11" customWidth="1"/>
    <col min="13323" max="13323" width="14.42578125" style="11" bestFit="1" customWidth="1"/>
    <col min="13324" max="13568" width="11.42578125" style="11"/>
    <col min="13569" max="13569" width="6.7109375" style="11" customWidth="1"/>
    <col min="13570" max="13570" width="45.7109375" style="11" customWidth="1"/>
    <col min="13571" max="13571" width="14.7109375" style="11" customWidth="1"/>
    <col min="13572" max="13572" width="13.7109375" style="11" customWidth="1"/>
    <col min="13573" max="13573" width="15.7109375" style="11" customWidth="1"/>
    <col min="13574" max="13574" width="15.28515625" style="11" customWidth="1"/>
    <col min="13575" max="13575" width="35.7109375" style="11" customWidth="1"/>
    <col min="13576" max="13576" width="17.7109375" style="11" customWidth="1"/>
    <col min="13577" max="13577" width="15.28515625" style="11" customWidth="1"/>
    <col min="13578" max="13578" width="30.7109375" style="11" customWidth="1"/>
    <col min="13579" max="13579" width="14.42578125" style="11" bestFit="1" customWidth="1"/>
    <col min="13580" max="13824" width="11.42578125" style="11"/>
    <col min="13825" max="13825" width="6.7109375" style="11" customWidth="1"/>
    <col min="13826" max="13826" width="45.7109375" style="11" customWidth="1"/>
    <col min="13827" max="13827" width="14.7109375" style="11" customWidth="1"/>
    <col min="13828" max="13828" width="13.7109375" style="11" customWidth="1"/>
    <col min="13829" max="13829" width="15.7109375" style="11" customWidth="1"/>
    <col min="13830" max="13830" width="15.28515625" style="11" customWidth="1"/>
    <col min="13831" max="13831" width="35.7109375" style="11" customWidth="1"/>
    <col min="13832" max="13832" width="17.7109375" style="11" customWidth="1"/>
    <col min="13833" max="13833" width="15.28515625" style="11" customWidth="1"/>
    <col min="13834" max="13834" width="30.7109375" style="11" customWidth="1"/>
    <col min="13835" max="13835" width="14.42578125" style="11" bestFit="1" customWidth="1"/>
    <col min="13836" max="14080" width="11.42578125" style="11"/>
    <col min="14081" max="14081" width="6.7109375" style="11" customWidth="1"/>
    <col min="14082" max="14082" width="45.7109375" style="11" customWidth="1"/>
    <col min="14083" max="14083" width="14.7109375" style="11" customWidth="1"/>
    <col min="14084" max="14084" width="13.7109375" style="11" customWidth="1"/>
    <col min="14085" max="14085" width="15.7109375" style="11" customWidth="1"/>
    <col min="14086" max="14086" width="15.28515625" style="11" customWidth="1"/>
    <col min="14087" max="14087" width="35.7109375" style="11" customWidth="1"/>
    <col min="14088" max="14088" width="17.7109375" style="11" customWidth="1"/>
    <col min="14089" max="14089" width="15.28515625" style="11" customWidth="1"/>
    <col min="14090" max="14090" width="30.7109375" style="11" customWidth="1"/>
    <col min="14091" max="14091" width="14.42578125" style="11" bestFit="1" customWidth="1"/>
    <col min="14092" max="14336" width="11.42578125" style="11"/>
    <col min="14337" max="14337" width="6.7109375" style="11" customWidth="1"/>
    <col min="14338" max="14338" width="45.7109375" style="11" customWidth="1"/>
    <col min="14339" max="14339" width="14.7109375" style="11" customWidth="1"/>
    <col min="14340" max="14340" width="13.7109375" style="11" customWidth="1"/>
    <col min="14341" max="14341" width="15.7109375" style="11" customWidth="1"/>
    <col min="14342" max="14342" width="15.28515625" style="11" customWidth="1"/>
    <col min="14343" max="14343" width="35.7109375" style="11" customWidth="1"/>
    <col min="14344" max="14344" width="17.7109375" style="11" customWidth="1"/>
    <col min="14345" max="14345" width="15.28515625" style="11" customWidth="1"/>
    <col min="14346" max="14346" width="30.7109375" style="11" customWidth="1"/>
    <col min="14347" max="14347" width="14.42578125" style="11" bestFit="1" customWidth="1"/>
    <col min="14348" max="14592" width="11.42578125" style="11"/>
    <col min="14593" max="14593" width="6.7109375" style="11" customWidth="1"/>
    <col min="14594" max="14594" width="45.7109375" style="11" customWidth="1"/>
    <col min="14595" max="14595" width="14.7109375" style="11" customWidth="1"/>
    <col min="14596" max="14596" width="13.7109375" style="11" customWidth="1"/>
    <col min="14597" max="14597" width="15.7109375" style="11" customWidth="1"/>
    <col min="14598" max="14598" width="15.28515625" style="11" customWidth="1"/>
    <col min="14599" max="14599" width="35.7109375" style="11" customWidth="1"/>
    <col min="14600" max="14600" width="17.7109375" style="11" customWidth="1"/>
    <col min="14601" max="14601" width="15.28515625" style="11" customWidth="1"/>
    <col min="14602" max="14602" width="30.7109375" style="11" customWidth="1"/>
    <col min="14603" max="14603" width="14.42578125" style="11" bestFit="1" customWidth="1"/>
    <col min="14604" max="14848" width="11.42578125" style="11"/>
    <col min="14849" max="14849" width="6.7109375" style="11" customWidth="1"/>
    <col min="14850" max="14850" width="45.7109375" style="11" customWidth="1"/>
    <col min="14851" max="14851" width="14.7109375" style="11" customWidth="1"/>
    <col min="14852" max="14852" width="13.7109375" style="11" customWidth="1"/>
    <col min="14853" max="14853" width="15.7109375" style="11" customWidth="1"/>
    <col min="14854" max="14854" width="15.28515625" style="11" customWidth="1"/>
    <col min="14855" max="14855" width="35.7109375" style="11" customWidth="1"/>
    <col min="14856" max="14856" width="17.7109375" style="11" customWidth="1"/>
    <col min="14857" max="14857" width="15.28515625" style="11" customWidth="1"/>
    <col min="14858" max="14858" width="30.7109375" style="11" customWidth="1"/>
    <col min="14859" max="14859" width="14.42578125" style="11" bestFit="1" customWidth="1"/>
    <col min="14860" max="15104" width="11.42578125" style="11"/>
    <col min="15105" max="15105" width="6.7109375" style="11" customWidth="1"/>
    <col min="15106" max="15106" width="45.7109375" style="11" customWidth="1"/>
    <col min="15107" max="15107" width="14.7109375" style="11" customWidth="1"/>
    <col min="15108" max="15108" width="13.7109375" style="11" customWidth="1"/>
    <col min="15109" max="15109" width="15.7109375" style="11" customWidth="1"/>
    <col min="15110" max="15110" width="15.28515625" style="11" customWidth="1"/>
    <col min="15111" max="15111" width="35.7109375" style="11" customWidth="1"/>
    <col min="15112" max="15112" width="17.7109375" style="11" customWidth="1"/>
    <col min="15113" max="15113" width="15.28515625" style="11" customWidth="1"/>
    <col min="15114" max="15114" width="30.7109375" style="11" customWidth="1"/>
    <col min="15115" max="15115" width="14.42578125" style="11" bestFit="1" customWidth="1"/>
    <col min="15116" max="15360" width="11.42578125" style="11"/>
    <col min="15361" max="15361" width="6.7109375" style="11" customWidth="1"/>
    <col min="15362" max="15362" width="45.7109375" style="11" customWidth="1"/>
    <col min="15363" max="15363" width="14.7109375" style="11" customWidth="1"/>
    <col min="15364" max="15364" width="13.7109375" style="11" customWidth="1"/>
    <col min="15365" max="15365" width="15.7109375" style="11" customWidth="1"/>
    <col min="15366" max="15366" width="15.28515625" style="11" customWidth="1"/>
    <col min="15367" max="15367" width="35.7109375" style="11" customWidth="1"/>
    <col min="15368" max="15368" width="17.7109375" style="11" customWidth="1"/>
    <col min="15369" max="15369" width="15.28515625" style="11" customWidth="1"/>
    <col min="15370" max="15370" width="30.7109375" style="11" customWidth="1"/>
    <col min="15371" max="15371" width="14.42578125" style="11" bestFit="1" customWidth="1"/>
    <col min="15372" max="15616" width="11.42578125" style="11"/>
    <col min="15617" max="15617" width="6.7109375" style="11" customWidth="1"/>
    <col min="15618" max="15618" width="45.7109375" style="11" customWidth="1"/>
    <col min="15619" max="15619" width="14.7109375" style="11" customWidth="1"/>
    <col min="15620" max="15620" width="13.7109375" style="11" customWidth="1"/>
    <col min="15621" max="15621" width="15.7109375" style="11" customWidth="1"/>
    <col min="15622" max="15622" width="15.28515625" style="11" customWidth="1"/>
    <col min="15623" max="15623" width="35.7109375" style="11" customWidth="1"/>
    <col min="15624" max="15624" width="17.7109375" style="11" customWidth="1"/>
    <col min="15625" max="15625" width="15.28515625" style="11" customWidth="1"/>
    <col min="15626" max="15626" width="30.7109375" style="11" customWidth="1"/>
    <col min="15627" max="15627" width="14.42578125" style="11" bestFit="1" customWidth="1"/>
    <col min="15628" max="15872" width="11.42578125" style="11"/>
    <col min="15873" max="15873" width="6.7109375" style="11" customWidth="1"/>
    <col min="15874" max="15874" width="45.7109375" style="11" customWidth="1"/>
    <col min="15875" max="15875" width="14.7109375" style="11" customWidth="1"/>
    <col min="15876" max="15876" width="13.7109375" style="11" customWidth="1"/>
    <col min="15877" max="15877" width="15.7109375" style="11" customWidth="1"/>
    <col min="15878" max="15878" width="15.28515625" style="11" customWidth="1"/>
    <col min="15879" max="15879" width="35.7109375" style="11" customWidth="1"/>
    <col min="15880" max="15880" width="17.7109375" style="11" customWidth="1"/>
    <col min="15881" max="15881" width="15.28515625" style="11" customWidth="1"/>
    <col min="15882" max="15882" width="30.7109375" style="11" customWidth="1"/>
    <col min="15883" max="15883" width="14.42578125" style="11" bestFit="1" customWidth="1"/>
    <col min="15884" max="16128" width="11.42578125" style="11"/>
    <col min="16129" max="16129" width="6.7109375" style="11" customWidth="1"/>
    <col min="16130" max="16130" width="45.7109375" style="11" customWidth="1"/>
    <col min="16131" max="16131" width="14.7109375" style="11" customWidth="1"/>
    <col min="16132" max="16132" width="13.7109375" style="11" customWidth="1"/>
    <col min="16133" max="16133" width="15.7109375" style="11" customWidth="1"/>
    <col min="16134" max="16134" width="15.28515625" style="11" customWidth="1"/>
    <col min="16135" max="16135" width="35.7109375" style="11" customWidth="1"/>
    <col min="16136" max="16136" width="17.7109375" style="11" customWidth="1"/>
    <col min="16137" max="16137" width="15.28515625" style="11" customWidth="1"/>
    <col min="16138" max="16138" width="30.7109375" style="11" customWidth="1"/>
    <col min="16139" max="16139" width="14.42578125" style="11" bestFit="1" customWidth="1"/>
    <col min="16140" max="16384" width="11.42578125" style="11"/>
  </cols>
  <sheetData>
    <row r="1" spans="1:15" s="7" customFormat="1" ht="18.75" x14ac:dyDescent="0.25">
      <c r="A1" s="1372" t="s">
        <v>872</v>
      </c>
      <c r="B1" s="1372"/>
      <c r="C1" s="1372"/>
      <c r="D1" s="1372"/>
      <c r="E1" s="1372"/>
      <c r="F1" s="1372"/>
      <c r="G1" s="1372"/>
      <c r="H1" s="1372"/>
      <c r="I1" s="1372"/>
      <c r="J1" s="1372"/>
    </row>
    <row r="2" spans="1:15" s="7" customFormat="1" ht="18.75" x14ac:dyDescent="0.25">
      <c r="A2" s="1372" t="s">
        <v>56</v>
      </c>
      <c r="B2" s="1372"/>
      <c r="C2" s="1372"/>
      <c r="D2" s="1372"/>
      <c r="E2" s="1372"/>
      <c r="F2" s="1372"/>
      <c r="G2" s="1372"/>
      <c r="H2" s="1372"/>
      <c r="I2" s="1372"/>
      <c r="J2" s="1372"/>
    </row>
    <row r="3" spans="1:15" s="7" customFormat="1" ht="18.75" x14ac:dyDescent="0.25">
      <c r="A3" s="1372" t="s">
        <v>32</v>
      </c>
      <c r="B3" s="1372"/>
      <c r="C3" s="1372"/>
      <c r="D3" s="1372"/>
      <c r="E3" s="1372"/>
      <c r="F3" s="1372"/>
      <c r="G3" s="1372"/>
      <c r="H3" s="1372"/>
      <c r="I3" s="1372"/>
      <c r="J3" s="1372"/>
    </row>
    <row r="4" spans="1:15" s="7" customFormat="1" ht="18.75" x14ac:dyDescent="0.3">
      <c r="A4" s="1889" t="s">
        <v>1537</v>
      </c>
      <c r="B4" s="1889"/>
      <c r="C4" s="1889"/>
      <c r="D4" s="1889"/>
      <c r="E4" s="1889"/>
      <c r="F4" s="1889"/>
      <c r="G4" s="2090"/>
      <c r="H4" s="1889"/>
      <c r="I4" s="1889"/>
      <c r="J4" s="1889"/>
    </row>
    <row r="5" spans="1:15" s="8" customFormat="1" ht="112.5" x14ac:dyDescent="0.25">
      <c r="A5" s="986" t="s">
        <v>1</v>
      </c>
      <c r="B5" s="253" t="s">
        <v>2</v>
      </c>
      <c r="C5" s="253" t="s">
        <v>3</v>
      </c>
      <c r="D5" s="861" t="s">
        <v>892</v>
      </c>
      <c r="E5" s="867" t="s">
        <v>1587</v>
      </c>
      <c r="F5" s="867" t="s">
        <v>4</v>
      </c>
      <c r="G5" s="253" t="s">
        <v>5</v>
      </c>
      <c r="H5" s="253" t="s">
        <v>1588</v>
      </c>
      <c r="I5" s="253" t="s">
        <v>6</v>
      </c>
      <c r="J5" s="253" t="s">
        <v>7</v>
      </c>
    </row>
    <row r="6" spans="1:15" s="8" customFormat="1" ht="18.75" x14ac:dyDescent="0.25">
      <c r="A6" s="992">
        <v>1</v>
      </c>
      <c r="B6" s="992">
        <v>2</v>
      </c>
      <c r="C6" s="992">
        <v>3</v>
      </c>
      <c r="D6" s="992">
        <v>4</v>
      </c>
      <c r="E6" s="992">
        <v>5</v>
      </c>
      <c r="F6" s="992">
        <v>6</v>
      </c>
      <c r="G6" s="992">
        <v>7</v>
      </c>
      <c r="H6" s="992">
        <v>8</v>
      </c>
      <c r="I6" s="992">
        <v>9</v>
      </c>
      <c r="J6" s="992">
        <v>10</v>
      </c>
    </row>
    <row r="7" spans="1:15" s="9" customFormat="1" ht="18.75" x14ac:dyDescent="0.25">
      <c r="A7" s="2091" t="s">
        <v>33</v>
      </c>
      <c r="B7" s="2091"/>
      <c r="C7" s="2091"/>
      <c r="D7" s="2091"/>
      <c r="E7" s="2091"/>
      <c r="F7" s="2091"/>
      <c r="G7" s="2091"/>
      <c r="H7" s="2091"/>
      <c r="I7" s="2091"/>
      <c r="J7" s="2091"/>
    </row>
    <row r="8" spans="1:15" s="10" customFormat="1" ht="18.75" x14ac:dyDescent="0.25">
      <c r="A8" s="2092" t="s">
        <v>9</v>
      </c>
      <c r="B8" s="2093" t="s">
        <v>916</v>
      </c>
      <c r="C8" s="868" t="s">
        <v>15</v>
      </c>
      <c r="D8" s="862">
        <f>D9+D10</f>
        <v>60127.9</v>
      </c>
      <c r="E8" s="862">
        <f>E9+E10</f>
        <v>41329.200000000004</v>
      </c>
      <c r="F8" s="862">
        <f>E8/D8*100</f>
        <v>68.735478870873592</v>
      </c>
      <c r="G8" s="2089"/>
      <c r="H8" s="862">
        <f>H9+H10</f>
        <v>41752.600000000006</v>
      </c>
      <c r="I8" s="862">
        <f>H8/D8*100</f>
        <v>69.439644491159697</v>
      </c>
      <c r="J8" s="2094"/>
    </row>
    <row r="9" spans="1:15" s="10" customFormat="1" ht="86.25" customHeight="1" x14ac:dyDescent="0.25">
      <c r="A9" s="2092"/>
      <c r="B9" s="2093"/>
      <c r="C9" s="868" t="s">
        <v>16</v>
      </c>
      <c r="D9" s="862">
        <f>D12</f>
        <v>6941</v>
      </c>
      <c r="E9" s="862">
        <f>E12</f>
        <v>4660.8999999999996</v>
      </c>
      <c r="F9" s="862">
        <f t="shared" ref="F9:F10" si="0">E9/D9*100</f>
        <v>67.150266532199964</v>
      </c>
      <c r="G9" s="2089"/>
      <c r="H9" s="862">
        <f>H12</f>
        <v>4878.8</v>
      </c>
      <c r="I9" s="862">
        <f t="shared" ref="I9:I10" si="1">H9/D9*100</f>
        <v>70.289583633482209</v>
      </c>
      <c r="J9" s="2094"/>
    </row>
    <row r="10" spans="1:15" s="10" customFormat="1" ht="93.75" x14ac:dyDescent="0.25">
      <c r="A10" s="2092"/>
      <c r="B10" s="2093"/>
      <c r="C10" s="869" t="s">
        <v>19</v>
      </c>
      <c r="D10" s="862">
        <f>D13+D14</f>
        <v>53186.9</v>
      </c>
      <c r="E10" s="862">
        <f>E13+E14</f>
        <v>36668.300000000003</v>
      </c>
      <c r="F10" s="862">
        <f t="shared" si="0"/>
        <v>68.942352346160433</v>
      </c>
      <c r="G10" s="2089"/>
      <c r="H10" s="862">
        <f>H13+H14</f>
        <v>36873.800000000003</v>
      </c>
      <c r="I10" s="862">
        <f t="shared" si="1"/>
        <v>69.328725682451889</v>
      </c>
      <c r="J10" s="2094"/>
    </row>
    <row r="11" spans="1:15" s="8" customFormat="1" ht="25.5" customHeight="1" x14ac:dyDescent="0.25">
      <c r="A11" s="2082" t="s">
        <v>10</v>
      </c>
      <c r="B11" s="2083" t="s">
        <v>650</v>
      </c>
      <c r="C11" s="859" t="s">
        <v>15</v>
      </c>
      <c r="D11" s="863">
        <f>D12+D13</f>
        <v>54127.9</v>
      </c>
      <c r="E11" s="863">
        <f>E12+E13</f>
        <v>36820.6</v>
      </c>
      <c r="F11" s="863">
        <f>E11/D11*100</f>
        <v>68.025177403889671</v>
      </c>
      <c r="G11" s="2084" t="s">
        <v>1924</v>
      </c>
      <c r="H11" s="863">
        <f>H12+H13</f>
        <v>38059.300000000003</v>
      </c>
      <c r="I11" s="863">
        <f>H11/D11*100</f>
        <v>70.31364601250003</v>
      </c>
      <c r="J11" s="2084" t="s">
        <v>1459</v>
      </c>
    </row>
    <row r="12" spans="1:15" s="8" customFormat="1" ht="111" customHeight="1" x14ac:dyDescent="0.25">
      <c r="A12" s="2082"/>
      <c r="B12" s="2083"/>
      <c r="C12" s="870" t="s">
        <v>16</v>
      </c>
      <c r="D12" s="864">
        <v>6941</v>
      </c>
      <c r="E12" s="864">
        <v>4660.8999999999996</v>
      </c>
      <c r="F12" s="863">
        <f t="shared" ref="F12:F18" si="2">E12/D12*100</f>
        <v>67.150266532199964</v>
      </c>
      <c r="G12" s="2084"/>
      <c r="H12" s="864">
        <v>4878.8</v>
      </c>
      <c r="I12" s="863">
        <f t="shared" ref="I12:I18" si="3">H12/D12*100</f>
        <v>70.289583633482209</v>
      </c>
      <c r="J12" s="2084"/>
      <c r="K12" s="93"/>
      <c r="L12" s="93"/>
      <c r="N12" s="93"/>
    </row>
    <row r="13" spans="1:15" s="8" customFormat="1" ht="107.25" customHeight="1" x14ac:dyDescent="0.25">
      <c r="A13" s="2082"/>
      <c r="B13" s="2083"/>
      <c r="C13" s="870" t="s">
        <v>19</v>
      </c>
      <c r="D13" s="864">
        <v>47186.9</v>
      </c>
      <c r="E13" s="864">
        <v>32159.7</v>
      </c>
      <c r="F13" s="863">
        <f t="shared" si="2"/>
        <v>68.153873214811739</v>
      </c>
      <c r="G13" s="2084"/>
      <c r="H13" s="864">
        <v>33180.5</v>
      </c>
      <c r="I13" s="863">
        <f t="shared" si="3"/>
        <v>70.317185490040671</v>
      </c>
      <c r="J13" s="2084"/>
      <c r="N13" s="93"/>
    </row>
    <row r="14" spans="1:15" s="8" customFormat="1" ht="139.5" customHeight="1" x14ac:dyDescent="0.25">
      <c r="A14" s="848" t="s">
        <v>11</v>
      </c>
      <c r="B14" s="870" t="s">
        <v>1769</v>
      </c>
      <c r="C14" s="871" t="s">
        <v>19</v>
      </c>
      <c r="D14" s="864">
        <f>D15</f>
        <v>6000</v>
      </c>
      <c r="E14" s="864">
        <f>E15</f>
        <v>4508.6000000000004</v>
      </c>
      <c r="F14" s="863">
        <f t="shared" si="2"/>
        <v>75.143333333333345</v>
      </c>
      <c r="G14" s="1263"/>
      <c r="H14" s="864">
        <f>H15</f>
        <v>3693.3</v>
      </c>
      <c r="I14" s="863">
        <f t="shared" si="3"/>
        <v>61.555000000000007</v>
      </c>
      <c r="J14" s="1267"/>
    </row>
    <row r="15" spans="1:15" s="8" customFormat="1" ht="186" customHeight="1" x14ac:dyDescent="0.25">
      <c r="A15" s="872" t="s">
        <v>34</v>
      </c>
      <c r="B15" s="870" t="s">
        <v>35</v>
      </c>
      <c r="C15" s="871" t="s">
        <v>19</v>
      </c>
      <c r="D15" s="864">
        <v>6000</v>
      </c>
      <c r="E15" s="864">
        <v>4508.6000000000004</v>
      </c>
      <c r="F15" s="863">
        <f t="shared" si="2"/>
        <v>75.143333333333345</v>
      </c>
      <c r="G15" s="870" t="s">
        <v>1770</v>
      </c>
      <c r="H15" s="864">
        <v>3693.3</v>
      </c>
      <c r="I15" s="863">
        <f t="shared" si="3"/>
        <v>61.555000000000007</v>
      </c>
      <c r="J15" s="1267" t="s">
        <v>1771</v>
      </c>
      <c r="L15" s="93"/>
      <c r="N15" s="94"/>
      <c r="O15" s="93"/>
    </row>
    <row r="16" spans="1:15" ht="18.75" x14ac:dyDescent="0.25">
      <c r="A16" s="2085"/>
      <c r="B16" s="2086" t="s">
        <v>37</v>
      </c>
      <c r="C16" s="873" t="s">
        <v>15</v>
      </c>
      <c r="D16" s="862">
        <f>D17+D18</f>
        <v>60127.9</v>
      </c>
      <c r="E16" s="862">
        <f>E17+E18</f>
        <v>41329.200000000004</v>
      </c>
      <c r="F16" s="874">
        <f t="shared" si="2"/>
        <v>68.735478870873592</v>
      </c>
      <c r="G16" s="2089"/>
      <c r="H16" s="862">
        <f>H17+H18</f>
        <v>41752.600000000006</v>
      </c>
      <c r="I16" s="874">
        <f t="shared" si="3"/>
        <v>69.439644491159697</v>
      </c>
      <c r="J16" s="2089"/>
    </row>
    <row r="17" spans="1:12" ht="78.75" customHeight="1" x14ac:dyDescent="0.25">
      <c r="A17" s="2085"/>
      <c r="B17" s="2087"/>
      <c r="C17" s="873" t="s">
        <v>16</v>
      </c>
      <c r="D17" s="862">
        <f>D9</f>
        <v>6941</v>
      </c>
      <c r="E17" s="862">
        <f>E9</f>
        <v>4660.8999999999996</v>
      </c>
      <c r="F17" s="874">
        <f t="shared" si="2"/>
        <v>67.150266532199964</v>
      </c>
      <c r="G17" s="2089"/>
      <c r="H17" s="862">
        <f>H9</f>
        <v>4878.8</v>
      </c>
      <c r="I17" s="874">
        <f t="shared" si="3"/>
        <v>70.289583633482209</v>
      </c>
      <c r="J17" s="2089"/>
    </row>
    <row r="18" spans="1:12" ht="93.75" x14ac:dyDescent="0.25">
      <c r="A18" s="2085"/>
      <c r="B18" s="2088"/>
      <c r="C18" s="873" t="s">
        <v>19</v>
      </c>
      <c r="D18" s="862">
        <f>D10</f>
        <v>53186.9</v>
      </c>
      <c r="E18" s="862">
        <f>E10</f>
        <v>36668.300000000003</v>
      </c>
      <c r="F18" s="874">
        <f t="shared" si="2"/>
        <v>68.942352346160433</v>
      </c>
      <c r="G18" s="2089"/>
      <c r="H18" s="862">
        <f>H10</f>
        <v>36873.800000000003</v>
      </c>
      <c r="I18" s="874">
        <f t="shared" si="3"/>
        <v>69.328725682451889</v>
      </c>
      <c r="J18" s="2089"/>
    </row>
    <row r="19" spans="1:12" ht="24" customHeight="1" x14ac:dyDescent="0.25">
      <c r="A19" s="2077" t="s">
        <v>38</v>
      </c>
      <c r="B19" s="2077"/>
      <c r="C19" s="2077"/>
      <c r="D19" s="2077"/>
      <c r="E19" s="2077"/>
      <c r="F19" s="2077"/>
      <c r="G19" s="2077"/>
      <c r="H19" s="2077"/>
      <c r="I19" s="2077"/>
      <c r="J19" s="2077"/>
    </row>
    <row r="20" spans="1:12" ht="18.75" hidden="1" x14ac:dyDescent="0.25">
      <c r="A20" s="2078" t="s">
        <v>8</v>
      </c>
      <c r="B20" s="2079" t="s">
        <v>1228</v>
      </c>
      <c r="C20" s="252" t="s">
        <v>15</v>
      </c>
      <c r="D20" s="124">
        <f>D21</f>
        <v>0</v>
      </c>
      <c r="E20" s="124">
        <f>E21</f>
        <v>0</v>
      </c>
      <c r="F20" s="124">
        <v>0</v>
      </c>
      <c r="G20" s="2044"/>
      <c r="H20" s="124">
        <f>H21</f>
        <v>0</v>
      </c>
      <c r="I20" s="124">
        <v>0</v>
      </c>
      <c r="J20" s="2079"/>
    </row>
    <row r="21" spans="1:12" ht="93.75" hidden="1" x14ac:dyDescent="0.25">
      <c r="A21" s="2078"/>
      <c r="B21" s="2079"/>
      <c r="C21" s="252" t="s">
        <v>19</v>
      </c>
      <c r="D21" s="124">
        <f>D23</f>
        <v>0</v>
      </c>
      <c r="E21" s="124">
        <f>E23</f>
        <v>0</v>
      </c>
      <c r="F21" s="124">
        <v>0</v>
      </c>
      <c r="G21" s="2044"/>
      <c r="H21" s="124">
        <f>H22</f>
        <v>0</v>
      </c>
      <c r="I21" s="124">
        <v>0</v>
      </c>
      <c r="J21" s="2079"/>
    </row>
    <row r="22" spans="1:12" ht="18.75" hidden="1" x14ac:dyDescent="0.25">
      <c r="A22" s="2080" t="s">
        <v>10</v>
      </c>
      <c r="B22" s="2081" t="s">
        <v>1229</v>
      </c>
      <c r="C22" s="875" t="s">
        <v>15</v>
      </c>
      <c r="D22" s="844">
        <f>D23</f>
        <v>0</v>
      </c>
      <c r="E22" s="844">
        <f>E23</f>
        <v>0</v>
      </c>
      <c r="F22" s="844">
        <v>0</v>
      </c>
      <c r="G22" s="1364" t="s">
        <v>865</v>
      </c>
      <c r="H22" s="844">
        <f>H23</f>
        <v>0</v>
      </c>
      <c r="I22" s="844">
        <v>0</v>
      </c>
      <c r="J22" s="1364"/>
    </row>
    <row r="23" spans="1:12" ht="95.25" hidden="1" customHeight="1" x14ac:dyDescent="0.25">
      <c r="A23" s="2080"/>
      <c r="B23" s="2081"/>
      <c r="C23" s="875" t="s">
        <v>19</v>
      </c>
      <c r="D23" s="844">
        <f>D24+D25+D26</f>
        <v>0</v>
      </c>
      <c r="E23" s="844">
        <f>E24+E25+E26</f>
        <v>0</v>
      </c>
      <c r="F23" s="844">
        <v>0</v>
      </c>
      <c r="G23" s="1364"/>
      <c r="H23" s="844">
        <v>0</v>
      </c>
      <c r="I23" s="844">
        <v>0</v>
      </c>
      <c r="J23" s="1364"/>
    </row>
    <row r="24" spans="1:12" ht="93.75" hidden="1" customHeight="1" x14ac:dyDescent="0.25">
      <c r="A24" s="876" t="s">
        <v>60</v>
      </c>
      <c r="B24" s="991" t="s">
        <v>756</v>
      </c>
      <c r="C24" s="846" t="s">
        <v>19</v>
      </c>
      <c r="D24" s="844">
        <v>0</v>
      </c>
      <c r="E24" s="844">
        <v>0</v>
      </c>
      <c r="F24" s="844">
        <v>0</v>
      </c>
      <c r="G24" s="906"/>
      <c r="H24" s="844">
        <v>0</v>
      </c>
      <c r="I24" s="844">
        <v>0</v>
      </c>
      <c r="J24" s="906" t="s">
        <v>1194</v>
      </c>
    </row>
    <row r="25" spans="1:12" ht="95.25" hidden="1" customHeight="1" x14ac:dyDescent="0.25">
      <c r="A25" s="876" t="s">
        <v>61</v>
      </c>
      <c r="B25" s="991" t="s">
        <v>757</v>
      </c>
      <c r="C25" s="846" t="s">
        <v>19</v>
      </c>
      <c r="D25" s="844">
        <v>0</v>
      </c>
      <c r="E25" s="844">
        <v>0</v>
      </c>
      <c r="F25" s="844">
        <v>0</v>
      </c>
      <c r="G25" s="906"/>
      <c r="H25" s="844">
        <v>0</v>
      </c>
      <c r="I25" s="844">
        <v>0</v>
      </c>
      <c r="J25" s="906" t="s">
        <v>1194</v>
      </c>
      <c r="L25" s="98"/>
    </row>
    <row r="26" spans="1:12" ht="92.25" hidden="1" customHeight="1" x14ac:dyDescent="0.25">
      <c r="A26" s="876" t="s">
        <v>251</v>
      </c>
      <c r="B26" s="991" t="s">
        <v>651</v>
      </c>
      <c r="C26" s="846" t="s">
        <v>19</v>
      </c>
      <c r="D26" s="844">
        <v>0</v>
      </c>
      <c r="E26" s="844">
        <v>0</v>
      </c>
      <c r="F26" s="844">
        <v>0</v>
      </c>
      <c r="G26" s="906"/>
      <c r="H26" s="844">
        <v>0</v>
      </c>
      <c r="I26" s="844">
        <v>0</v>
      </c>
      <c r="J26" s="906" t="s">
        <v>1194</v>
      </c>
    </row>
    <row r="27" spans="1:12" ht="38.25" customHeight="1" x14ac:dyDescent="0.25">
      <c r="A27" s="2065" t="s">
        <v>8</v>
      </c>
      <c r="B27" s="1487" t="s">
        <v>1543</v>
      </c>
      <c r="C27" s="845" t="s">
        <v>15</v>
      </c>
      <c r="D27" s="124">
        <f>D29</f>
        <v>2890.6</v>
      </c>
      <c r="E27" s="124">
        <v>0</v>
      </c>
      <c r="F27" s="124">
        <v>0</v>
      </c>
      <c r="G27" s="2045"/>
      <c r="H27" s="124">
        <v>0</v>
      </c>
      <c r="I27" s="124">
        <v>0</v>
      </c>
      <c r="J27" s="1364"/>
    </row>
    <row r="28" spans="1:12" ht="90.75" customHeight="1" x14ac:dyDescent="0.25">
      <c r="A28" s="2066"/>
      <c r="B28" s="1487"/>
      <c r="C28" s="868" t="s">
        <v>16</v>
      </c>
      <c r="D28" s="124">
        <v>0</v>
      </c>
      <c r="E28" s="124">
        <v>0</v>
      </c>
      <c r="F28" s="124">
        <v>0</v>
      </c>
      <c r="G28" s="2045"/>
      <c r="H28" s="124">
        <v>0</v>
      </c>
      <c r="I28" s="124">
        <v>0</v>
      </c>
      <c r="J28" s="1364"/>
    </row>
    <row r="29" spans="1:12" ht="97.5" customHeight="1" x14ac:dyDescent="0.25">
      <c r="A29" s="2067"/>
      <c r="B29" s="1487"/>
      <c r="C29" s="873" t="s">
        <v>19</v>
      </c>
      <c r="D29" s="124">
        <f>D30</f>
        <v>2890.6</v>
      </c>
      <c r="E29" s="124">
        <v>0</v>
      </c>
      <c r="F29" s="124">
        <v>0</v>
      </c>
      <c r="G29" s="2045"/>
      <c r="H29" s="124">
        <v>0</v>
      </c>
      <c r="I29" s="124">
        <v>0</v>
      </c>
      <c r="J29" s="1364"/>
    </row>
    <row r="30" spans="1:12" ht="129" customHeight="1" x14ac:dyDescent="0.25">
      <c r="A30" s="891" t="s">
        <v>10</v>
      </c>
      <c r="B30" s="991" t="s">
        <v>1229</v>
      </c>
      <c r="C30" s="889" t="s">
        <v>19</v>
      </c>
      <c r="D30" s="926">
        <f>D31+D32</f>
        <v>2890.6</v>
      </c>
      <c r="E30" s="926">
        <v>0</v>
      </c>
      <c r="F30" s="926">
        <v>0</v>
      </c>
      <c r="G30" s="906"/>
      <c r="H30" s="926">
        <v>0</v>
      </c>
      <c r="I30" s="926">
        <v>0</v>
      </c>
      <c r="J30" s="906"/>
    </row>
    <row r="31" spans="1:12" ht="174.75" customHeight="1" x14ac:dyDescent="0.25">
      <c r="A31" s="877" t="s">
        <v>60</v>
      </c>
      <c r="B31" s="878" t="s">
        <v>1545</v>
      </c>
      <c r="C31" s="854" t="s">
        <v>19</v>
      </c>
      <c r="D31" s="926">
        <v>1890.6</v>
      </c>
      <c r="E31" s="926">
        <v>0</v>
      </c>
      <c r="F31" s="926">
        <v>0</v>
      </c>
      <c r="G31" s="927" t="s">
        <v>1896</v>
      </c>
      <c r="H31" s="926">
        <v>0</v>
      </c>
      <c r="I31" s="926">
        <v>0</v>
      </c>
      <c r="J31" s="927" t="s">
        <v>1772</v>
      </c>
    </row>
    <row r="32" spans="1:12" ht="124.5" customHeight="1" x14ac:dyDescent="0.25">
      <c r="A32" s="877" t="s">
        <v>61</v>
      </c>
      <c r="B32" s="878" t="s">
        <v>1546</v>
      </c>
      <c r="C32" s="854" t="s">
        <v>19</v>
      </c>
      <c r="D32" s="926">
        <v>1000</v>
      </c>
      <c r="E32" s="926">
        <v>0</v>
      </c>
      <c r="F32" s="926">
        <v>0</v>
      </c>
      <c r="G32" s="927" t="s">
        <v>1578</v>
      </c>
      <c r="H32" s="926">
        <v>0</v>
      </c>
      <c r="I32" s="926">
        <v>0</v>
      </c>
      <c r="J32" s="927" t="s">
        <v>1897</v>
      </c>
    </row>
    <row r="33" spans="1:20" ht="19.5" customHeight="1" x14ac:dyDescent="0.25">
      <c r="A33" s="2068" t="s">
        <v>324</v>
      </c>
      <c r="B33" s="2071" t="s">
        <v>1230</v>
      </c>
      <c r="C33" s="252" t="s">
        <v>15</v>
      </c>
      <c r="D33" s="124">
        <f>D34+D35+D36</f>
        <v>1045287.9</v>
      </c>
      <c r="E33" s="124">
        <f>E34+E35</f>
        <v>667622.80000000005</v>
      </c>
      <c r="F33" s="124">
        <f t="shared" ref="F33:F64" si="4">E33/D33*100</f>
        <v>63.869753012543249</v>
      </c>
      <c r="G33" s="2074"/>
      <c r="H33" s="124">
        <f>H34+H35+H36</f>
        <v>636172.20000000007</v>
      </c>
      <c r="I33" s="124">
        <f t="shared" ref="I33:I64" si="5">H33/D33*100</f>
        <v>60.860955149294284</v>
      </c>
      <c r="J33" s="2074"/>
    </row>
    <row r="34" spans="1:20" ht="91.5" customHeight="1" x14ac:dyDescent="0.25">
      <c r="A34" s="2069"/>
      <c r="B34" s="2072"/>
      <c r="C34" s="252" t="s">
        <v>16</v>
      </c>
      <c r="D34" s="124">
        <f>D38+D86</f>
        <v>102501</v>
      </c>
      <c r="E34" s="124">
        <f>E38+E86</f>
        <v>66949.899999999994</v>
      </c>
      <c r="F34" s="124">
        <f t="shared" si="4"/>
        <v>65.316338377186554</v>
      </c>
      <c r="G34" s="2075"/>
      <c r="H34" s="124">
        <f>H38+H86</f>
        <v>66021.399999999994</v>
      </c>
      <c r="I34" s="124">
        <f t="shared" si="5"/>
        <v>64.410493556160418</v>
      </c>
      <c r="J34" s="2075"/>
    </row>
    <row r="35" spans="1:20" ht="100.5" customHeight="1" x14ac:dyDescent="0.25">
      <c r="A35" s="2069"/>
      <c r="B35" s="2072"/>
      <c r="C35" s="252" t="s">
        <v>19</v>
      </c>
      <c r="D35" s="124">
        <v>941486.9</v>
      </c>
      <c r="E35" s="124">
        <v>600672.9</v>
      </c>
      <c r="F35" s="124">
        <f t="shared" si="4"/>
        <v>63.800452242086422</v>
      </c>
      <c r="G35" s="2075"/>
      <c r="H35" s="124">
        <v>570150.80000000005</v>
      </c>
      <c r="I35" s="124">
        <f t="shared" si="5"/>
        <v>60.558548398283605</v>
      </c>
      <c r="J35" s="2075"/>
      <c r="O35" s="94"/>
    </row>
    <row r="36" spans="1:20" ht="68.25" customHeight="1" x14ac:dyDescent="0.25">
      <c r="A36" s="2070"/>
      <c r="B36" s="2073"/>
      <c r="C36" s="252" t="s">
        <v>20</v>
      </c>
      <c r="D36" s="124">
        <f>D84</f>
        <v>1300</v>
      </c>
      <c r="E36" s="124">
        <f>E84</f>
        <v>0</v>
      </c>
      <c r="F36" s="124">
        <v>0</v>
      </c>
      <c r="G36" s="2076"/>
      <c r="H36" s="124">
        <f>H80</f>
        <v>0</v>
      </c>
      <c r="I36" s="124">
        <v>0</v>
      </c>
      <c r="J36" s="2076"/>
    </row>
    <row r="37" spans="1:20" ht="23.25" customHeight="1" x14ac:dyDescent="0.25">
      <c r="A37" s="2056" t="s">
        <v>49</v>
      </c>
      <c r="B37" s="2059" t="s">
        <v>758</v>
      </c>
      <c r="C37" s="846" t="s">
        <v>15</v>
      </c>
      <c r="D37" s="926">
        <f>D38+D39</f>
        <v>122242</v>
      </c>
      <c r="E37" s="926">
        <f>E38+E39</f>
        <v>75632.800000000003</v>
      </c>
      <c r="F37" s="926">
        <f t="shared" si="4"/>
        <v>61.871369905597092</v>
      </c>
      <c r="G37" s="2054" t="s">
        <v>1925</v>
      </c>
      <c r="H37" s="926">
        <f>H38+H39</f>
        <v>73490</v>
      </c>
      <c r="I37" s="926">
        <f t="shared" si="5"/>
        <v>60.118453559333126</v>
      </c>
      <c r="J37" s="2054" t="s">
        <v>1460</v>
      </c>
    </row>
    <row r="38" spans="1:20" ht="91.5" customHeight="1" x14ac:dyDescent="0.25">
      <c r="A38" s="2057"/>
      <c r="B38" s="2060"/>
      <c r="C38" s="846" t="s">
        <v>16</v>
      </c>
      <c r="D38" s="926">
        <v>52966</v>
      </c>
      <c r="E38" s="926">
        <v>32770.800000000003</v>
      </c>
      <c r="F38" s="926">
        <f t="shared" si="4"/>
        <v>61.871389193067259</v>
      </c>
      <c r="G38" s="2062"/>
      <c r="H38" s="926">
        <v>31842.3</v>
      </c>
      <c r="I38" s="926">
        <f t="shared" si="5"/>
        <v>60.118377827285428</v>
      </c>
      <c r="J38" s="2062"/>
    </row>
    <row r="39" spans="1:20" ht="95.25" customHeight="1" x14ac:dyDescent="0.25">
      <c r="A39" s="2058"/>
      <c r="B39" s="2061"/>
      <c r="C39" s="843" t="s">
        <v>19</v>
      </c>
      <c r="D39" s="929">
        <v>69276</v>
      </c>
      <c r="E39" s="929">
        <v>42862</v>
      </c>
      <c r="F39" s="929">
        <f t="shared" si="4"/>
        <v>61.87135515907385</v>
      </c>
      <c r="G39" s="2055"/>
      <c r="H39" s="929">
        <v>41647.699999999997</v>
      </c>
      <c r="I39" s="929">
        <f t="shared" si="5"/>
        <v>60.118511461400772</v>
      </c>
      <c r="J39" s="2055"/>
    </row>
    <row r="40" spans="1:20" ht="27.75" customHeight="1" x14ac:dyDescent="0.25">
      <c r="A40" s="2049" t="s">
        <v>50</v>
      </c>
      <c r="B40" s="1364" t="s">
        <v>1231</v>
      </c>
      <c r="C40" s="846" t="s">
        <v>15</v>
      </c>
      <c r="D40" s="926">
        <f>D41</f>
        <v>22292.199999999997</v>
      </c>
      <c r="E40" s="926">
        <f>E41</f>
        <v>9854.7999999999993</v>
      </c>
      <c r="F40" s="926">
        <f t="shared" si="4"/>
        <v>44.20739092597411</v>
      </c>
      <c r="G40" s="2053" t="s">
        <v>1773</v>
      </c>
      <c r="H40" s="926">
        <f>H41</f>
        <v>2537.9</v>
      </c>
      <c r="I40" s="926">
        <f t="shared" si="5"/>
        <v>11.384699581019373</v>
      </c>
      <c r="J40" s="2053" t="s">
        <v>1774</v>
      </c>
    </row>
    <row r="41" spans="1:20" ht="111" customHeight="1" x14ac:dyDescent="0.25">
      <c r="A41" s="2049"/>
      <c r="B41" s="1364"/>
      <c r="C41" s="846" t="s">
        <v>19</v>
      </c>
      <c r="D41" s="926">
        <f>D42+D43</f>
        <v>22292.199999999997</v>
      </c>
      <c r="E41" s="926">
        <f>E42+E43</f>
        <v>9854.7999999999993</v>
      </c>
      <c r="F41" s="926">
        <f t="shared" si="4"/>
        <v>44.20739092597411</v>
      </c>
      <c r="G41" s="2053"/>
      <c r="H41" s="926">
        <f>H42+H43</f>
        <v>2537.9</v>
      </c>
      <c r="I41" s="926">
        <f t="shared" si="5"/>
        <v>11.384699581019373</v>
      </c>
      <c r="J41" s="2053"/>
    </row>
    <row r="42" spans="1:20" ht="237" customHeight="1" x14ac:dyDescent="0.25">
      <c r="A42" s="270" t="s">
        <v>652</v>
      </c>
      <c r="B42" s="987" t="s">
        <v>1547</v>
      </c>
      <c r="C42" s="836" t="s">
        <v>19</v>
      </c>
      <c r="D42" s="926">
        <v>15022.3</v>
      </c>
      <c r="E42" s="926">
        <v>7127.4</v>
      </c>
      <c r="F42" s="926">
        <f>E42/D42*100</f>
        <v>47.44546440957776</v>
      </c>
      <c r="G42" s="1264" t="s">
        <v>2014</v>
      </c>
      <c r="H42" s="926">
        <v>118.9</v>
      </c>
      <c r="I42" s="926">
        <f>H42/D42*100</f>
        <v>0.79148998488913158</v>
      </c>
      <c r="J42" s="1264" t="s">
        <v>2015</v>
      </c>
      <c r="O42" s="98"/>
    </row>
    <row r="43" spans="1:20" ht="123.75" customHeight="1" x14ac:dyDescent="0.25">
      <c r="A43" s="270" t="s">
        <v>653</v>
      </c>
      <c r="B43" s="987" t="s">
        <v>1548</v>
      </c>
      <c r="C43" s="846" t="s">
        <v>19</v>
      </c>
      <c r="D43" s="926">
        <v>7269.9</v>
      </c>
      <c r="E43" s="926">
        <v>2727.4</v>
      </c>
      <c r="F43" s="926">
        <f t="shared" si="4"/>
        <v>37.516334475027172</v>
      </c>
      <c r="G43" s="1264" t="s">
        <v>1926</v>
      </c>
      <c r="H43" s="926">
        <v>2419</v>
      </c>
      <c r="I43" s="926">
        <f t="shared" si="5"/>
        <v>33.274185339550755</v>
      </c>
      <c r="J43" s="1264" t="s">
        <v>1774</v>
      </c>
      <c r="K43" s="98"/>
      <c r="L43" s="98"/>
      <c r="T43" s="11" t="s">
        <v>787</v>
      </c>
    </row>
    <row r="44" spans="1:20" ht="130.5" customHeight="1" x14ac:dyDescent="0.25">
      <c r="A44" s="270" t="s">
        <v>93</v>
      </c>
      <c r="B44" s="987" t="s">
        <v>1232</v>
      </c>
      <c r="C44" s="846" t="s">
        <v>19</v>
      </c>
      <c r="D44" s="926">
        <f>D46+D48+D50+D51+D52+D53+D54+D55</f>
        <v>815835.70000000007</v>
      </c>
      <c r="E44" s="926">
        <f>E46+E48+E50+E51+E52+E53+E54+E55</f>
        <v>535528.60000000009</v>
      </c>
      <c r="F44" s="926">
        <f>E44/D44*100</f>
        <v>65.641721733922651</v>
      </c>
      <c r="G44" s="1264" t="s">
        <v>654</v>
      </c>
      <c r="H44" s="926">
        <f>H46+H48+H50+H51+H52+H53+H54+H55</f>
        <v>520113.59999999992</v>
      </c>
      <c r="I44" s="926">
        <f t="shared" si="5"/>
        <v>63.752248154867445</v>
      </c>
      <c r="J44" s="1264"/>
    </row>
    <row r="45" spans="1:20" ht="39.75" customHeight="1" x14ac:dyDescent="0.25">
      <c r="A45" s="2049" t="s">
        <v>795</v>
      </c>
      <c r="B45" s="2050" t="s">
        <v>1549</v>
      </c>
      <c r="C45" s="846" t="s">
        <v>15</v>
      </c>
      <c r="D45" s="926">
        <f>D46</f>
        <v>666728.30000000005</v>
      </c>
      <c r="E45" s="926">
        <f>E46</f>
        <v>426654.9</v>
      </c>
      <c r="F45" s="926">
        <f t="shared" si="4"/>
        <v>63.992318910116765</v>
      </c>
      <c r="G45" s="2053" t="s">
        <v>1461</v>
      </c>
      <c r="H45" s="926">
        <f>H46</f>
        <v>425468.1</v>
      </c>
      <c r="I45" s="926">
        <f t="shared" si="5"/>
        <v>63.814315366544349</v>
      </c>
      <c r="J45" s="2053" t="s">
        <v>1462</v>
      </c>
    </row>
    <row r="46" spans="1:20" ht="195.75" customHeight="1" x14ac:dyDescent="0.25">
      <c r="A46" s="2049"/>
      <c r="B46" s="2050"/>
      <c r="C46" s="846" t="s">
        <v>19</v>
      </c>
      <c r="D46" s="926">
        <v>666728.30000000005</v>
      </c>
      <c r="E46" s="926">
        <v>426654.9</v>
      </c>
      <c r="F46" s="926">
        <f t="shared" si="4"/>
        <v>63.992318910116765</v>
      </c>
      <c r="G46" s="2053"/>
      <c r="H46" s="926">
        <v>425468.1</v>
      </c>
      <c r="I46" s="926">
        <f t="shared" si="5"/>
        <v>63.814315366544349</v>
      </c>
      <c r="J46" s="2053"/>
    </row>
    <row r="47" spans="1:20" ht="33.75" customHeight="1" x14ac:dyDescent="0.25">
      <c r="A47" s="2056" t="s">
        <v>796</v>
      </c>
      <c r="B47" s="2059" t="s">
        <v>1550</v>
      </c>
      <c r="C47" s="846" t="s">
        <v>15</v>
      </c>
      <c r="D47" s="926">
        <f>D48</f>
        <v>107031.7</v>
      </c>
      <c r="E47" s="926">
        <f>E48</f>
        <v>81954.7</v>
      </c>
      <c r="F47" s="926">
        <f t="shared" si="4"/>
        <v>76.57049266712572</v>
      </c>
      <c r="G47" s="2054" t="s">
        <v>1775</v>
      </c>
      <c r="H47" s="926">
        <f>H48</f>
        <v>67726.5</v>
      </c>
      <c r="I47" s="926">
        <f t="shared" si="5"/>
        <v>63.277047827886499</v>
      </c>
      <c r="J47" s="2054" t="s">
        <v>2016</v>
      </c>
    </row>
    <row r="48" spans="1:20" ht="171.75" customHeight="1" x14ac:dyDescent="0.25">
      <c r="A48" s="2057"/>
      <c r="B48" s="2060"/>
      <c r="C48" s="2063" t="s">
        <v>19</v>
      </c>
      <c r="D48" s="2051">
        <v>107031.7</v>
      </c>
      <c r="E48" s="2051">
        <v>81954.7</v>
      </c>
      <c r="F48" s="2051">
        <f t="shared" si="4"/>
        <v>76.57049266712572</v>
      </c>
      <c r="G48" s="2062"/>
      <c r="H48" s="2051">
        <v>67726.5</v>
      </c>
      <c r="I48" s="2051">
        <f t="shared" si="5"/>
        <v>63.277047827886499</v>
      </c>
      <c r="J48" s="2062"/>
      <c r="L48" s="105"/>
    </row>
    <row r="49" spans="1:12" ht="226.5" customHeight="1" x14ac:dyDescent="0.25">
      <c r="A49" s="2058"/>
      <c r="B49" s="2061"/>
      <c r="C49" s="2064"/>
      <c r="D49" s="2052"/>
      <c r="E49" s="2052"/>
      <c r="F49" s="2052"/>
      <c r="G49" s="2055"/>
      <c r="H49" s="2052"/>
      <c r="I49" s="2052"/>
      <c r="J49" s="2055"/>
      <c r="L49" s="105"/>
    </row>
    <row r="50" spans="1:12" ht="156.75" customHeight="1" x14ac:dyDescent="0.25">
      <c r="A50" s="270" t="s">
        <v>797</v>
      </c>
      <c r="B50" s="987" t="s">
        <v>1551</v>
      </c>
      <c r="C50" s="253" t="s">
        <v>19</v>
      </c>
      <c r="D50" s="926">
        <v>37028.400000000001</v>
      </c>
      <c r="E50" s="926">
        <v>23958.1</v>
      </c>
      <c r="F50" s="926">
        <f t="shared" si="4"/>
        <v>64.701958496721431</v>
      </c>
      <c r="G50" s="1264" t="s">
        <v>1776</v>
      </c>
      <c r="H50" s="926">
        <v>23958.1</v>
      </c>
      <c r="I50" s="926">
        <f t="shared" si="5"/>
        <v>64.701958496721431</v>
      </c>
      <c r="J50" s="1264" t="s">
        <v>2017</v>
      </c>
      <c r="K50" s="98"/>
    </row>
    <row r="51" spans="1:12" ht="95.25" customHeight="1" x14ac:dyDescent="0.25">
      <c r="A51" s="270" t="s">
        <v>798</v>
      </c>
      <c r="B51" s="987" t="s">
        <v>1552</v>
      </c>
      <c r="C51" s="846" t="s">
        <v>19</v>
      </c>
      <c r="D51" s="926">
        <v>1750</v>
      </c>
      <c r="E51" s="926">
        <v>1312</v>
      </c>
      <c r="F51" s="926">
        <f t="shared" si="4"/>
        <v>74.971428571428561</v>
      </c>
      <c r="G51" s="881" t="s">
        <v>1464</v>
      </c>
      <c r="H51" s="926">
        <v>1312</v>
      </c>
      <c r="I51" s="926">
        <f t="shared" si="5"/>
        <v>74.971428571428561</v>
      </c>
      <c r="J51" s="1264"/>
    </row>
    <row r="52" spans="1:12" ht="95.25" customHeight="1" x14ac:dyDescent="0.25">
      <c r="A52" s="270" t="s">
        <v>799</v>
      </c>
      <c r="B52" s="987" t="s">
        <v>1553</v>
      </c>
      <c r="C52" s="846" t="s">
        <v>19</v>
      </c>
      <c r="D52" s="926">
        <v>1400</v>
      </c>
      <c r="E52" s="926">
        <v>1000</v>
      </c>
      <c r="F52" s="926">
        <f t="shared" si="4"/>
        <v>71.428571428571431</v>
      </c>
      <c r="G52" s="1264" t="s">
        <v>1777</v>
      </c>
      <c r="H52" s="926">
        <v>1000</v>
      </c>
      <c r="I52" s="926">
        <f t="shared" si="5"/>
        <v>71.428571428571431</v>
      </c>
      <c r="J52" s="1264"/>
    </row>
    <row r="53" spans="1:12" ht="135" hidden="1" customHeight="1" x14ac:dyDescent="0.25">
      <c r="A53" s="270" t="s">
        <v>800</v>
      </c>
      <c r="B53" s="987" t="s">
        <v>1554</v>
      </c>
      <c r="C53" s="846" t="s">
        <v>19</v>
      </c>
      <c r="D53" s="926">
        <v>0</v>
      </c>
      <c r="E53" s="926">
        <v>0</v>
      </c>
      <c r="F53" s="926">
        <v>0</v>
      </c>
      <c r="G53" s="1264"/>
      <c r="H53" s="926">
        <v>0</v>
      </c>
      <c r="I53" s="926">
        <v>0</v>
      </c>
      <c r="J53" s="1264" t="s">
        <v>1446</v>
      </c>
    </row>
    <row r="54" spans="1:12" ht="268.5" customHeight="1" x14ac:dyDescent="0.25">
      <c r="A54" s="270" t="s">
        <v>801</v>
      </c>
      <c r="B54" s="987" t="s">
        <v>1555</v>
      </c>
      <c r="C54" s="846" t="s">
        <v>19</v>
      </c>
      <c r="D54" s="926">
        <v>1831</v>
      </c>
      <c r="E54" s="926">
        <v>582.6</v>
      </c>
      <c r="F54" s="926">
        <f t="shared" si="4"/>
        <v>31.818678317859096</v>
      </c>
      <c r="G54" s="1264" t="s">
        <v>1927</v>
      </c>
      <c r="H54" s="926">
        <v>582.6</v>
      </c>
      <c r="I54" s="926">
        <f t="shared" si="5"/>
        <v>31.818678317859096</v>
      </c>
      <c r="J54" s="1264" t="s">
        <v>1463</v>
      </c>
    </row>
    <row r="55" spans="1:12" ht="95.25" customHeight="1" x14ac:dyDescent="0.25">
      <c r="A55" s="270" t="s">
        <v>802</v>
      </c>
      <c r="B55" s="987" t="s">
        <v>1556</v>
      </c>
      <c r="C55" s="846" t="s">
        <v>19</v>
      </c>
      <c r="D55" s="926">
        <v>66.3</v>
      </c>
      <c r="E55" s="926">
        <v>66.3</v>
      </c>
      <c r="F55" s="926">
        <f t="shared" si="4"/>
        <v>100</v>
      </c>
      <c r="G55" s="1264" t="s">
        <v>1928</v>
      </c>
      <c r="H55" s="926">
        <v>66.3</v>
      </c>
      <c r="I55" s="926">
        <f t="shared" si="5"/>
        <v>100</v>
      </c>
      <c r="J55" s="1264"/>
    </row>
    <row r="56" spans="1:12" ht="96" customHeight="1" x14ac:dyDescent="0.25">
      <c r="A56" s="270" t="s">
        <v>94</v>
      </c>
      <c r="B56" s="987" t="s">
        <v>1778</v>
      </c>
      <c r="C56" s="846" t="s">
        <v>19</v>
      </c>
      <c r="D56" s="926">
        <f>D59+D60+D61+D62+D63+D64+D65+D66+D68+D70</f>
        <v>22417.599999999999</v>
      </c>
      <c r="E56" s="926">
        <f>E59+E60+E61+E62+E63+E64+E65+E66+E68+E70</f>
        <v>6140.5</v>
      </c>
      <c r="F56" s="926">
        <f t="shared" si="4"/>
        <v>27.391424594961105</v>
      </c>
      <c r="G56" s="881" t="s">
        <v>655</v>
      </c>
      <c r="H56" s="926">
        <f>H59+H60+H61+H62+H63+H64+H65+H66+H68+H70</f>
        <v>4915.6000000000004</v>
      </c>
      <c r="I56" s="926">
        <f t="shared" si="5"/>
        <v>21.92741417457712</v>
      </c>
      <c r="J56" s="1264"/>
    </row>
    <row r="57" spans="1:12" ht="18" hidden="1" customHeight="1" x14ac:dyDescent="0.25">
      <c r="A57" s="2049" t="s">
        <v>656</v>
      </c>
      <c r="B57" s="2050" t="s">
        <v>1233</v>
      </c>
      <c r="C57" s="846" t="s">
        <v>15</v>
      </c>
      <c r="D57" s="926">
        <f>D58</f>
        <v>0</v>
      </c>
      <c r="E57" s="926">
        <f>E58</f>
        <v>0</v>
      </c>
      <c r="F57" s="926">
        <v>0</v>
      </c>
      <c r="G57" s="2053"/>
      <c r="H57" s="926">
        <f>H58</f>
        <v>0</v>
      </c>
      <c r="I57" s="926">
        <v>0</v>
      </c>
      <c r="J57" s="2053" t="s">
        <v>1194</v>
      </c>
    </row>
    <row r="58" spans="1:12" ht="145.5" hidden="1" customHeight="1" x14ac:dyDescent="0.25">
      <c r="A58" s="2049"/>
      <c r="B58" s="2050"/>
      <c r="C58" s="846" t="s">
        <v>19</v>
      </c>
      <c r="D58" s="926">
        <v>0</v>
      </c>
      <c r="E58" s="926">
        <v>0</v>
      </c>
      <c r="F58" s="926">
        <v>0</v>
      </c>
      <c r="G58" s="2053"/>
      <c r="H58" s="926">
        <v>0</v>
      </c>
      <c r="I58" s="926">
        <v>0</v>
      </c>
      <c r="J58" s="2053"/>
    </row>
    <row r="59" spans="1:12" ht="145.5" customHeight="1" x14ac:dyDescent="0.25">
      <c r="A59" s="270" t="s">
        <v>656</v>
      </c>
      <c r="B59" s="987" t="s">
        <v>1779</v>
      </c>
      <c r="C59" s="880" t="s">
        <v>19</v>
      </c>
      <c r="D59" s="926">
        <v>450</v>
      </c>
      <c r="E59" s="926">
        <v>0</v>
      </c>
      <c r="F59" s="926">
        <v>0</v>
      </c>
      <c r="G59" s="1264" t="s">
        <v>1780</v>
      </c>
      <c r="H59" s="926"/>
      <c r="I59" s="926"/>
      <c r="J59" s="1264" t="s">
        <v>1446</v>
      </c>
    </row>
    <row r="60" spans="1:12" ht="94.5" customHeight="1" x14ac:dyDescent="0.25">
      <c r="A60" s="882" t="s">
        <v>657</v>
      </c>
      <c r="B60" s="987" t="s">
        <v>1781</v>
      </c>
      <c r="C60" s="846" t="s">
        <v>19</v>
      </c>
      <c r="D60" s="926">
        <v>199.9</v>
      </c>
      <c r="E60" s="926">
        <v>199.9</v>
      </c>
      <c r="F60" s="926">
        <f t="shared" si="4"/>
        <v>100</v>
      </c>
      <c r="G60" s="1264" t="s">
        <v>1782</v>
      </c>
      <c r="H60" s="926">
        <f>E60</f>
        <v>199.9</v>
      </c>
      <c r="I60" s="926">
        <f t="shared" si="5"/>
        <v>100</v>
      </c>
      <c r="J60" s="1264"/>
    </row>
    <row r="61" spans="1:12" ht="207" customHeight="1" x14ac:dyDescent="0.25">
      <c r="A61" s="847" t="s">
        <v>658</v>
      </c>
      <c r="B61" s="989" t="s">
        <v>1784</v>
      </c>
      <c r="C61" s="846" t="s">
        <v>19</v>
      </c>
      <c r="D61" s="926">
        <v>2269</v>
      </c>
      <c r="E61" s="926">
        <v>824.8</v>
      </c>
      <c r="F61" s="926">
        <f t="shared" si="4"/>
        <v>36.35081533715293</v>
      </c>
      <c r="G61" s="988" t="s">
        <v>1898</v>
      </c>
      <c r="H61" s="926">
        <v>0</v>
      </c>
      <c r="I61" s="926">
        <f t="shared" si="5"/>
        <v>0</v>
      </c>
      <c r="J61" s="1264" t="s">
        <v>1783</v>
      </c>
    </row>
    <row r="62" spans="1:12" ht="101.25" customHeight="1" x14ac:dyDescent="0.25">
      <c r="A62" s="847" t="s">
        <v>659</v>
      </c>
      <c r="B62" s="989" t="s">
        <v>1785</v>
      </c>
      <c r="C62" s="846" t="s">
        <v>19</v>
      </c>
      <c r="D62" s="926">
        <v>1181</v>
      </c>
      <c r="E62" s="926">
        <v>1181</v>
      </c>
      <c r="F62" s="926">
        <f t="shared" si="4"/>
        <v>100</v>
      </c>
      <c r="G62" s="928" t="s">
        <v>1929</v>
      </c>
      <c r="H62" s="926">
        <f>E62</f>
        <v>1181</v>
      </c>
      <c r="I62" s="926">
        <f t="shared" si="5"/>
        <v>100</v>
      </c>
      <c r="J62" s="1264"/>
    </row>
    <row r="63" spans="1:12" ht="92.25" customHeight="1" x14ac:dyDescent="0.25">
      <c r="A63" s="270" t="s">
        <v>660</v>
      </c>
      <c r="B63" s="987" t="s">
        <v>1557</v>
      </c>
      <c r="C63" s="846" t="s">
        <v>19</v>
      </c>
      <c r="D63" s="926">
        <v>5982.6</v>
      </c>
      <c r="E63" s="926">
        <v>0</v>
      </c>
      <c r="F63" s="926">
        <v>0</v>
      </c>
      <c r="G63" s="906" t="s">
        <v>1899</v>
      </c>
      <c r="H63" s="926">
        <v>0</v>
      </c>
      <c r="I63" s="926">
        <v>0</v>
      </c>
      <c r="J63" s="906" t="s">
        <v>1446</v>
      </c>
    </row>
    <row r="64" spans="1:12" ht="115.5" customHeight="1" x14ac:dyDescent="0.25">
      <c r="A64" s="270" t="s">
        <v>661</v>
      </c>
      <c r="B64" s="987" t="s">
        <v>1558</v>
      </c>
      <c r="C64" s="879" t="s">
        <v>19</v>
      </c>
      <c r="D64" s="926">
        <v>450.8</v>
      </c>
      <c r="E64" s="926">
        <v>50.7</v>
      </c>
      <c r="F64" s="926">
        <f t="shared" si="4"/>
        <v>11.246672582076309</v>
      </c>
      <c r="G64" s="988" t="s">
        <v>1786</v>
      </c>
      <c r="H64" s="926">
        <v>50.7</v>
      </c>
      <c r="I64" s="926">
        <f t="shared" si="5"/>
        <v>11.246672582076309</v>
      </c>
      <c r="J64" s="1240" t="s">
        <v>1808</v>
      </c>
    </row>
    <row r="65" spans="1:11" ht="204.75" customHeight="1" x14ac:dyDescent="0.25">
      <c r="A65" s="270" t="s">
        <v>662</v>
      </c>
      <c r="B65" s="987" t="s">
        <v>1559</v>
      </c>
      <c r="C65" s="836" t="s">
        <v>19</v>
      </c>
      <c r="D65" s="926">
        <v>5398.9</v>
      </c>
      <c r="E65" s="926">
        <v>1133.5</v>
      </c>
      <c r="F65" s="926">
        <f>E65/D65*100</f>
        <v>20.995017503565542</v>
      </c>
      <c r="G65" s="1264" t="s">
        <v>1900</v>
      </c>
      <c r="H65" s="926">
        <v>733.4</v>
      </c>
      <c r="I65" s="926">
        <f>H65/D65*100</f>
        <v>13.584248643242141</v>
      </c>
      <c r="J65" s="1240" t="s">
        <v>1446</v>
      </c>
    </row>
    <row r="66" spans="1:11" ht="66" customHeight="1" x14ac:dyDescent="0.25">
      <c r="A66" s="2049" t="s">
        <v>663</v>
      </c>
      <c r="B66" s="2050" t="s">
        <v>1560</v>
      </c>
      <c r="C66" s="1510" t="s">
        <v>19</v>
      </c>
      <c r="D66" s="2051">
        <v>1044.7</v>
      </c>
      <c r="E66" s="2051">
        <v>538.9</v>
      </c>
      <c r="F66" s="2051">
        <f>E66/D66*100</f>
        <v>51.58418684789892</v>
      </c>
      <c r="G66" s="2054" t="s">
        <v>1901</v>
      </c>
      <c r="H66" s="2051">
        <v>538.9</v>
      </c>
      <c r="I66" s="2051">
        <f>H66/D66*100</f>
        <v>51.58418684789892</v>
      </c>
      <c r="J66" s="2048" t="s">
        <v>1783</v>
      </c>
    </row>
    <row r="67" spans="1:11" ht="87.75" customHeight="1" x14ac:dyDescent="0.25">
      <c r="A67" s="2049"/>
      <c r="B67" s="2050"/>
      <c r="C67" s="1512"/>
      <c r="D67" s="2052"/>
      <c r="E67" s="2052"/>
      <c r="F67" s="2052"/>
      <c r="G67" s="2055"/>
      <c r="H67" s="2052"/>
      <c r="I67" s="2052"/>
      <c r="J67" s="2048"/>
    </row>
    <row r="68" spans="1:11" ht="18.75" customHeight="1" x14ac:dyDescent="0.25">
      <c r="A68" s="2049" t="s">
        <v>803</v>
      </c>
      <c r="B68" s="2050" t="s">
        <v>1561</v>
      </c>
      <c r="C68" s="1510" t="s">
        <v>19</v>
      </c>
      <c r="D68" s="2051">
        <v>4740.7</v>
      </c>
      <c r="E68" s="2051">
        <v>1743.7</v>
      </c>
      <c r="F68" s="2051">
        <f>E68/D68*100</f>
        <v>36.781487965912206</v>
      </c>
      <c r="G68" s="1734" t="s">
        <v>1902</v>
      </c>
      <c r="H68" s="2051">
        <v>1743.7</v>
      </c>
      <c r="I68" s="2051">
        <f>H68/D68*100</f>
        <v>36.781487965912206</v>
      </c>
      <c r="J68" s="2048" t="s">
        <v>1446</v>
      </c>
    </row>
    <row r="69" spans="1:11" ht="228.75" customHeight="1" x14ac:dyDescent="0.25">
      <c r="A69" s="2049"/>
      <c r="B69" s="2050"/>
      <c r="C69" s="1512"/>
      <c r="D69" s="2052"/>
      <c r="E69" s="2052"/>
      <c r="F69" s="2052"/>
      <c r="G69" s="1734"/>
      <c r="H69" s="2052"/>
      <c r="I69" s="2052"/>
      <c r="J69" s="2048"/>
    </row>
    <row r="70" spans="1:11" ht="19.5" customHeight="1" x14ac:dyDescent="0.25">
      <c r="A70" s="2049" t="s">
        <v>804</v>
      </c>
      <c r="B70" s="2050" t="s">
        <v>1562</v>
      </c>
      <c r="C70" s="1510" t="s">
        <v>19</v>
      </c>
      <c r="D70" s="2051">
        <v>700</v>
      </c>
      <c r="E70" s="2051">
        <v>468</v>
      </c>
      <c r="F70" s="2051">
        <f>E70/D70*100</f>
        <v>66.857142857142861</v>
      </c>
      <c r="G70" s="2053" t="s">
        <v>1787</v>
      </c>
      <c r="H70" s="2051">
        <v>468</v>
      </c>
      <c r="I70" s="2051">
        <f>H70/D70*100</f>
        <v>66.857142857142861</v>
      </c>
      <c r="J70" s="2053" t="s">
        <v>1463</v>
      </c>
    </row>
    <row r="71" spans="1:11" ht="76.5" customHeight="1" x14ac:dyDescent="0.25">
      <c r="A71" s="2049"/>
      <c r="B71" s="2050"/>
      <c r="C71" s="1512"/>
      <c r="D71" s="2052"/>
      <c r="E71" s="2052"/>
      <c r="F71" s="2052"/>
      <c r="G71" s="2053"/>
      <c r="H71" s="2052"/>
      <c r="I71" s="2052"/>
      <c r="J71" s="2053"/>
    </row>
    <row r="72" spans="1:11" ht="148.5" customHeight="1" x14ac:dyDescent="0.25">
      <c r="A72" s="890" t="s">
        <v>805</v>
      </c>
      <c r="B72" s="987" t="s">
        <v>1563</v>
      </c>
      <c r="C72" s="2038" t="s">
        <v>1234</v>
      </c>
      <c r="D72" s="2038"/>
      <c r="E72" s="2038"/>
      <c r="F72" s="2038"/>
      <c r="G72" s="2038"/>
      <c r="H72" s="2038"/>
      <c r="I72" s="2038"/>
      <c r="J72" s="2038"/>
      <c r="K72" s="11" t="s">
        <v>1235</v>
      </c>
    </row>
    <row r="73" spans="1:11" ht="103.5" customHeight="1" x14ac:dyDescent="0.25">
      <c r="A73" s="890" t="s">
        <v>806</v>
      </c>
      <c r="B73" s="985" t="s">
        <v>1564</v>
      </c>
      <c r="C73" s="2047" t="s">
        <v>1788</v>
      </c>
      <c r="D73" s="2047"/>
      <c r="E73" s="2047"/>
      <c r="F73" s="2047"/>
      <c r="G73" s="2047"/>
      <c r="H73" s="2047"/>
      <c r="I73" s="2047"/>
      <c r="J73" s="2047"/>
    </row>
    <row r="74" spans="1:11" ht="67.5" customHeight="1" x14ac:dyDescent="0.25">
      <c r="A74" s="890" t="s">
        <v>807</v>
      </c>
      <c r="B74" s="985" t="s">
        <v>1565</v>
      </c>
      <c r="C74" s="2047" t="s">
        <v>1788</v>
      </c>
      <c r="D74" s="2047"/>
      <c r="E74" s="2047"/>
      <c r="F74" s="2047"/>
      <c r="G74" s="2047"/>
      <c r="H74" s="2047"/>
      <c r="I74" s="2047"/>
      <c r="J74" s="2047"/>
    </row>
    <row r="75" spans="1:11" ht="133.5" customHeight="1" x14ac:dyDescent="0.25">
      <c r="A75" s="890" t="s">
        <v>808</v>
      </c>
      <c r="B75" s="985" t="s">
        <v>1566</v>
      </c>
      <c r="C75" s="2047"/>
      <c r="D75" s="2047"/>
      <c r="E75" s="2047"/>
      <c r="F75" s="2047"/>
      <c r="G75" s="2047"/>
      <c r="H75" s="2047"/>
      <c r="I75" s="2047"/>
      <c r="J75" s="2047"/>
    </row>
    <row r="76" spans="1:11" ht="180" customHeight="1" x14ac:dyDescent="0.25">
      <c r="A76" s="890" t="s">
        <v>1544</v>
      </c>
      <c r="B76" s="984" t="s">
        <v>1567</v>
      </c>
      <c r="C76" s="2038" t="s">
        <v>1789</v>
      </c>
      <c r="D76" s="2038"/>
      <c r="E76" s="2038"/>
      <c r="F76" s="2038"/>
      <c r="G76" s="2038"/>
      <c r="H76" s="2038"/>
      <c r="I76" s="2038"/>
      <c r="J76" s="2038"/>
    </row>
    <row r="77" spans="1:11" ht="162" customHeight="1" x14ac:dyDescent="0.25">
      <c r="A77" s="890" t="s">
        <v>1930</v>
      </c>
      <c r="B77" s="984" t="s">
        <v>1568</v>
      </c>
      <c r="C77" s="2039" t="s">
        <v>1790</v>
      </c>
      <c r="D77" s="2040"/>
      <c r="E77" s="2040"/>
      <c r="F77" s="2040"/>
      <c r="G77" s="2040"/>
      <c r="H77" s="2040"/>
      <c r="I77" s="2040"/>
      <c r="J77" s="2041"/>
    </row>
    <row r="78" spans="1:11" ht="18" customHeight="1" x14ac:dyDescent="0.25">
      <c r="A78" s="2009" t="s">
        <v>95</v>
      </c>
      <c r="B78" s="2029" t="s">
        <v>664</v>
      </c>
      <c r="C78" s="871" t="s">
        <v>15</v>
      </c>
      <c r="D78" s="864">
        <f>D79+D80</f>
        <v>12463.4</v>
      </c>
      <c r="E78" s="864">
        <f>E79+E80</f>
        <v>6287</v>
      </c>
      <c r="F78" s="926">
        <f>E78/D78*100</f>
        <v>50.443699151114465</v>
      </c>
      <c r="G78" s="2042" t="s">
        <v>667</v>
      </c>
      <c r="H78" s="864">
        <f>H79+H80</f>
        <v>936</v>
      </c>
      <c r="I78" s="926">
        <f>H78/D78*100</f>
        <v>7.5099892485196662</v>
      </c>
      <c r="J78" s="2008"/>
    </row>
    <row r="79" spans="1:11" ht="90.75" customHeight="1" x14ac:dyDescent="0.25">
      <c r="A79" s="2028"/>
      <c r="B79" s="2030"/>
      <c r="C79" s="871" t="s">
        <v>19</v>
      </c>
      <c r="D79" s="864">
        <f>D81+D83</f>
        <v>11163.4</v>
      </c>
      <c r="E79" s="864">
        <f>E81+E83</f>
        <v>6287</v>
      </c>
      <c r="F79" s="926">
        <f t="shared" ref="F79:F102" si="6">E79/D79*100</f>
        <v>56.317967644266091</v>
      </c>
      <c r="G79" s="2042"/>
      <c r="H79" s="864">
        <f>H81+H83</f>
        <v>936</v>
      </c>
      <c r="I79" s="926">
        <f t="shared" ref="I79:I102" si="7">H79/D79*100</f>
        <v>8.3845423437304056</v>
      </c>
      <c r="J79" s="2008"/>
    </row>
    <row r="80" spans="1:11" ht="39" customHeight="1" x14ac:dyDescent="0.25">
      <c r="A80" s="2010"/>
      <c r="B80" s="2031"/>
      <c r="C80" s="871" t="s">
        <v>20</v>
      </c>
      <c r="D80" s="864">
        <f>D84</f>
        <v>1300</v>
      </c>
      <c r="E80" s="864">
        <f>E84</f>
        <v>0</v>
      </c>
      <c r="F80" s="926">
        <v>0</v>
      </c>
      <c r="G80" s="984"/>
      <c r="H80" s="864">
        <f>H84</f>
        <v>0</v>
      </c>
      <c r="I80" s="926">
        <v>0</v>
      </c>
      <c r="J80" s="873"/>
    </row>
    <row r="81" spans="1:11" ht="109.5" customHeight="1" x14ac:dyDescent="0.25">
      <c r="A81" s="872" t="s">
        <v>665</v>
      </c>
      <c r="B81" s="985" t="s">
        <v>1569</v>
      </c>
      <c r="C81" s="888" t="s">
        <v>19</v>
      </c>
      <c r="D81" s="864">
        <v>1250</v>
      </c>
      <c r="E81" s="864">
        <v>936</v>
      </c>
      <c r="F81" s="926">
        <f t="shared" si="6"/>
        <v>74.88</v>
      </c>
      <c r="G81" s="984" t="s">
        <v>1465</v>
      </c>
      <c r="H81" s="864">
        <v>936</v>
      </c>
      <c r="I81" s="926">
        <f t="shared" si="7"/>
        <v>74.88</v>
      </c>
      <c r="J81" s="984" t="s">
        <v>1463</v>
      </c>
    </row>
    <row r="82" spans="1:11" s="767" customFormat="1" ht="35.25" customHeight="1" x14ac:dyDescent="0.25">
      <c r="A82" s="2009" t="s">
        <v>666</v>
      </c>
      <c r="B82" s="2029" t="s">
        <v>1570</v>
      </c>
      <c r="C82" s="871" t="s">
        <v>15</v>
      </c>
      <c r="D82" s="864">
        <f>D83+D84</f>
        <v>11213.4</v>
      </c>
      <c r="E82" s="864">
        <f>E83+E84</f>
        <v>5351</v>
      </c>
      <c r="F82" s="926">
        <f t="shared" si="6"/>
        <v>47.719692510746079</v>
      </c>
      <c r="G82" s="2035" t="s">
        <v>1903</v>
      </c>
      <c r="H82" s="864">
        <f>H83+H84</f>
        <v>0</v>
      </c>
      <c r="I82" s="926">
        <f t="shared" si="7"/>
        <v>0</v>
      </c>
      <c r="J82" s="2032" t="s">
        <v>2018</v>
      </c>
    </row>
    <row r="83" spans="1:11" ht="111.75" customHeight="1" x14ac:dyDescent="0.25">
      <c r="A83" s="2028"/>
      <c r="B83" s="2030"/>
      <c r="C83" s="883" t="s">
        <v>19</v>
      </c>
      <c r="D83" s="865">
        <v>9913.4</v>
      </c>
      <c r="E83" s="865">
        <v>5351</v>
      </c>
      <c r="F83" s="929">
        <f t="shared" si="6"/>
        <v>53.977444670849565</v>
      </c>
      <c r="G83" s="2036"/>
      <c r="H83" s="865">
        <v>0</v>
      </c>
      <c r="I83" s="929">
        <f t="shared" si="7"/>
        <v>0</v>
      </c>
      <c r="J83" s="2033"/>
    </row>
    <row r="84" spans="1:11" ht="95.25" customHeight="1" x14ac:dyDescent="0.25">
      <c r="A84" s="2010"/>
      <c r="B84" s="2031"/>
      <c r="C84" s="883" t="s">
        <v>20</v>
      </c>
      <c r="D84" s="865">
        <v>1300</v>
      </c>
      <c r="E84" s="865">
        <v>0</v>
      </c>
      <c r="F84" s="926">
        <f t="shared" si="6"/>
        <v>0</v>
      </c>
      <c r="G84" s="2037"/>
      <c r="H84" s="865">
        <v>0</v>
      </c>
      <c r="I84" s="926">
        <f t="shared" si="7"/>
        <v>0</v>
      </c>
      <c r="J84" s="2034"/>
    </row>
    <row r="85" spans="1:11" ht="29.25" customHeight="1" x14ac:dyDescent="0.25">
      <c r="A85" s="2009" t="s">
        <v>626</v>
      </c>
      <c r="B85" s="2029" t="s">
        <v>1236</v>
      </c>
      <c r="C85" s="883" t="s">
        <v>15</v>
      </c>
      <c r="D85" s="865">
        <f>D86+D87</f>
        <v>50037</v>
      </c>
      <c r="E85" s="865">
        <f>E86+E87</f>
        <v>34179.1</v>
      </c>
      <c r="F85" s="929">
        <f>E85/D85*100</f>
        <v>68.307652337270426</v>
      </c>
      <c r="G85" s="2035" t="s">
        <v>1466</v>
      </c>
      <c r="H85" s="865">
        <f>H86+H87</f>
        <v>34179.1</v>
      </c>
      <c r="I85" s="929">
        <f>H85/D85*100</f>
        <v>68.307652337270426</v>
      </c>
      <c r="J85" s="2032" t="s">
        <v>1463</v>
      </c>
    </row>
    <row r="86" spans="1:11" ht="79.5" customHeight="1" x14ac:dyDescent="0.25">
      <c r="A86" s="2028"/>
      <c r="B86" s="2030"/>
      <c r="C86" s="883" t="s">
        <v>16</v>
      </c>
      <c r="D86" s="865">
        <v>49535</v>
      </c>
      <c r="E86" s="865">
        <v>34179.1</v>
      </c>
      <c r="F86" s="929">
        <f>E86/D86*100</f>
        <v>68.999899061269815</v>
      </c>
      <c r="G86" s="2036"/>
      <c r="H86" s="865">
        <v>34179.1</v>
      </c>
      <c r="I86" s="929">
        <f>H86/D86*100</f>
        <v>68.999899061269815</v>
      </c>
      <c r="J86" s="2033"/>
      <c r="K86" s="98"/>
    </row>
    <row r="87" spans="1:11" ht="99" customHeight="1" x14ac:dyDescent="0.25">
      <c r="A87" s="2010"/>
      <c r="B87" s="2031"/>
      <c r="C87" s="883" t="s">
        <v>19</v>
      </c>
      <c r="D87" s="865">
        <v>502</v>
      </c>
      <c r="E87" s="865">
        <v>0</v>
      </c>
      <c r="F87" s="929">
        <f>E87/D87*100</f>
        <v>0</v>
      </c>
      <c r="G87" s="2037"/>
      <c r="H87" s="865">
        <v>0</v>
      </c>
      <c r="I87" s="929">
        <f>H87/D87*100</f>
        <v>0</v>
      </c>
      <c r="J87" s="2034"/>
    </row>
    <row r="88" spans="1:11" ht="27.75" customHeight="1" x14ac:dyDescent="0.25">
      <c r="A88" s="2026"/>
      <c r="B88" s="2017" t="s">
        <v>47</v>
      </c>
      <c r="C88" s="239" t="s">
        <v>15</v>
      </c>
      <c r="D88" s="124">
        <f>D89+D90+D91</f>
        <v>1048178.5</v>
      </c>
      <c r="E88" s="124">
        <f>E89+E90+E91</f>
        <v>667622.80000000005</v>
      </c>
      <c r="F88" s="124">
        <f t="shared" si="6"/>
        <v>63.693617069993337</v>
      </c>
      <c r="G88" s="2044"/>
      <c r="H88" s="124">
        <f>H89+H90+H91</f>
        <v>636172.20000000007</v>
      </c>
      <c r="I88" s="124">
        <f t="shared" si="7"/>
        <v>60.693116678123062</v>
      </c>
      <c r="J88" s="2045"/>
    </row>
    <row r="89" spans="1:11" ht="93.75" customHeight="1" x14ac:dyDescent="0.25">
      <c r="A89" s="2046"/>
      <c r="B89" s="2043"/>
      <c r="C89" s="873" t="s">
        <v>16</v>
      </c>
      <c r="D89" s="124">
        <f>D34</f>
        <v>102501</v>
      </c>
      <c r="E89" s="124">
        <f>E34</f>
        <v>66949.899999999994</v>
      </c>
      <c r="F89" s="124">
        <f t="shared" si="6"/>
        <v>65.316338377186554</v>
      </c>
      <c r="G89" s="2044"/>
      <c r="H89" s="124">
        <f>H34</f>
        <v>66021.399999999994</v>
      </c>
      <c r="I89" s="124">
        <f t="shared" si="7"/>
        <v>64.410493556160418</v>
      </c>
      <c r="J89" s="2045"/>
    </row>
    <row r="90" spans="1:11" ht="93.75" customHeight="1" x14ac:dyDescent="0.25">
      <c r="A90" s="2046"/>
      <c r="B90" s="2043"/>
      <c r="C90" s="239" t="s">
        <v>19</v>
      </c>
      <c r="D90" s="124">
        <f>D29+D35</f>
        <v>944377.5</v>
      </c>
      <c r="E90" s="124">
        <f>E35</f>
        <v>600672.9</v>
      </c>
      <c r="F90" s="124">
        <f t="shared" si="6"/>
        <v>63.605168484001375</v>
      </c>
      <c r="G90" s="2044"/>
      <c r="H90" s="124">
        <f>H29+H35</f>
        <v>570150.80000000005</v>
      </c>
      <c r="I90" s="124">
        <f t="shared" si="7"/>
        <v>60.373187628887813</v>
      </c>
      <c r="J90" s="2045"/>
    </row>
    <row r="91" spans="1:11" ht="93.75" customHeight="1" x14ac:dyDescent="0.25">
      <c r="A91" s="2027"/>
      <c r="B91" s="2018"/>
      <c r="C91" s="239" t="s">
        <v>20</v>
      </c>
      <c r="D91" s="124">
        <f>D36</f>
        <v>1300</v>
      </c>
      <c r="E91" s="124">
        <f>E36</f>
        <v>0</v>
      </c>
      <c r="F91" s="124">
        <f t="shared" si="6"/>
        <v>0</v>
      </c>
      <c r="G91" s="1265"/>
      <c r="H91" s="124">
        <f>H36</f>
        <v>0</v>
      </c>
      <c r="I91" s="124">
        <f t="shared" si="7"/>
        <v>0</v>
      </c>
      <c r="J91" s="239"/>
    </row>
    <row r="92" spans="1:11" ht="27" customHeight="1" x14ac:dyDescent="0.25">
      <c r="A92" s="2023" t="s">
        <v>1411</v>
      </c>
      <c r="B92" s="2024"/>
      <c r="C92" s="2024"/>
      <c r="D92" s="2024"/>
      <c r="E92" s="2024"/>
      <c r="F92" s="2024"/>
      <c r="G92" s="2024"/>
      <c r="H92" s="2024"/>
      <c r="I92" s="2024"/>
      <c r="J92" s="2025"/>
    </row>
    <row r="93" spans="1:11" ht="30" customHeight="1" x14ac:dyDescent="0.25">
      <c r="A93" s="2026" t="s">
        <v>9</v>
      </c>
      <c r="B93" s="2017" t="s">
        <v>1412</v>
      </c>
      <c r="C93" s="884" t="s">
        <v>15</v>
      </c>
      <c r="D93" s="468">
        <f>D95</f>
        <v>25410.5</v>
      </c>
      <c r="E93" s="468">
        <f>E95</f>
        <v>10676.8</v>
      </c>
      <c r="F93" s="124">
        <f t="shared" si="6"/>
        <v>42.017276322779949</v>
      </c>
      <c r="G93" s="1266"/>
      <c r="H93" s="468">
        <f>H94</f>
        <v>10676.8</v>
      </c>
      <c r="I93" s="124">
        <f t="shared" si="7"/>
        <v>42.017276322779949</v>
      </c>
      <c r="J93" s="884"/>
    </row>
    <row r="94" spans="1:11" ht="125.25" customHeight="1" x14ac:dyDescent="0.25">
      <c r="A94" s="2027"/>
      <c r="B94" s="2018"/>
      <c r="C94" s="884" t="s">
        <v>19</v>
      </c>
      <c r="D94" s="468">
        <f>D96</f>
        <v>25410.5</v>
      </c>
      <c r="E94" s="468">
        <f>E96</f>
        <v>10676.8</v>
      </c>
      <c r="F94" s="124">
        <f t="shared" si="6"/>
        <v>42.017276322779949</v>
      </c>
      <c r="G94" s="1266"/>
      <c r="H94" s="468">
        <f>H95</f>
        <v>10676.8</v>
      </c>
      <c r="I94" s="124">
        <f t="shared" si="7"/>
        <v>42.017276322779949</v>
      </c>
      <c r="J94" s="884"/>
    </row>
    <row r="95" spans="1:11" ht="27" customHeight="1" x14ac:dyDescent="0.25">
      <c r="A95" s="2009" t="s">
        <v>10</v>
      </c>
      <c r="B95" s="2011" t="s">
        <v>1413</v>
      </c>
      <c r="C95" s="843" t="s">
        <v>15</v>
      </c>
      <c r="D95" s="929">
        <f>D96</f>
        <v>25410.5</v>
      </c>
      <c r="E95" s="929">
        <f>E96</f>
        <v>10676.8</v>
      </c>
      <c r="F95" s="926">
        <f t="shared" si="6"/>
        <v>42.017276322779949</v>
      </c>
      <c r="G95" s="2013" t="s">
        <v>1020</v>
      </c>
      <c r="H95" s="929">
        <f>H96</f>
        <v>10676.8</v>
      </c>
      <c r="I95" s="926">
        <f t="shared" si="7"/>
        <v>42.017276322779949</v>
      </c>
      <c r="J95" s="884"/>
    </row>
    <row r="96" spans="1:11" ht="125.25" customHeight="1" x14ac:dyDescent="0.25">
      <c r="A96" s="2010"/>
      <c r="B96" s="2012"/>
      <c r="C96" s="843" t="s">
        <v>19</v>
      </c>
      <c r="D96" s="929">
        <v>25410.5</v>
      </c>
      <c r="E96" s="929">
        <v>10676.8</v>
      </c>
      <c r="F96" s="926">
        <f t="shared" si="6"/>
        <v>42.017276322779949</v>
      </c>
      <c r="G96" s="2014"/>
      <c r="H96" s="929">
        <v>10676.8</v>
      </c>
      <c r="I96" s="926">
        <f t="shared" si="7"/>
        <v>42.017276322779949</v>
      </c>
      <c r="J96" s="884"/>
    </row>
    <row r="97" spans="1:10" ht="27.75" customHeight="1" x14ac:dyDescent="0.25">
      <c r="A97" s="2015"/>
      <c r="B97" s="2017" t="s">
        <v>75</v>
      </c>
      <c r="C97" s="884" t="s">
        <v>15</v>
      </c>
      <c r="D97" s="468">
        <f>D93</f>
        <v>25410.5</v>
      </c>
      <c r="E97" s="468">
        <f>E93</f>
        <v>10676.8</v>
      </c>
      <c r="F97" s="124">
        <f t="shared" si="6"/>
        <v>42.017276322779949</v>
      </c>
      <c r="G97" s="1266"/>
      <c r="H97" s="468">
        <f>H98</f>
        <v>10676.8</v>
      </c>
      <c r="I97" s="124">
        <f t="shared" si="7"/>
        <v>42.017276322779949</v>
      </c>
      <c r="J97" s="884"/>
    </row>
    <row r="98" spans="1:10" ht="114.75" customHeight="1" x14ac:dyDescent="0.25">
      <c r="A98" s="2016"/>
      <c r="B98" s="2018"/>
      <c r="C98" s="884" t="s">
        <v>19</v>
      </c>
      <c r="D98" s="468">
        <f>D94</f>
        <v>25410.5</v>
      </c>
      <c r="E98" s="468">
        <f>E93</f>
        <v>10676.8</v>
      </c>
      <c r="F98" s="124">
        <f t="shared" si="6"/>
        <v>42.017276322779949</v>
      </c>
      <c r="G98" s="1266"/>
      <c r="H98" s="468">
        <f>H93</f>
        <v>10676.8</v>
      </c>
      <c r="I98" s="124">
        <f t="shared" si="7"/>
        <v>42.017276322779949</v>
      </c>
      <c r="J98" s="884"/>
    </row>
    <row r="99" spans="1:10" ht="30" customHeight="1" x14ac:dyDescent="0.25">
      <c r="A99" s="2019"/>
      <c r="B99" s="2020" t="s">
        <v>23</v>
      </c>
      <c r="C99" s="873" t="s">
        <v>15</v>
      </c>
      <c r="D99" s="862">
        <f>D100+D101+D102</f>
        <v>1133716.8999999999</v>
      </c>
      <c r="E99" s="862">
        <f>E100+E101+E102</f>
        <v>719628.80000000005</v>
      </c>
      <c r="F99" s="124">
        <f t="shared" si="6"/>
        <v>63.475176210216155</v>
      </c>
      <c r="G99" s="2008"/>
      <c r="H99" s="862">
        <f>H100+H101+H102</f>
        <v>688601.60000000009</v>
      </c>
      <c r="I99" s="124">
        <f t="shared" si="7"/>
        <v>60.738408327511053</v>
      </c>
      <c r="J99" s="2008"/>
    </row>
    <row r="100" spans="1:10" ht="84" customHeight="1" x14ac:dyDescent="0.25">
      <c r="A100" s="2019"/>
      <c r="B100" s="2021"/>
      <c r="C100" s="873" t="s">
        <v>16</v>
      </c>
      <c r="D100" s="862">
        <f>D17+D89</f>
        <v>109442</v>
      </c>
      <c r="E100" s="862">
        <f>E17+E89</f>
        <v>71610.799999999988</v>
      </c>
      <c r="F100" s="124">
        <f t="shared" si="6"/>
        <v>65.432649257140767</v>
      </c>
      <c r="G100" s="2008"/>
      <c r="H100" s="862">
        <f>H17+H89</f>
        <v>70900.2</v>
      </c>
      <c r="I100" s="124">
        <f t="shared" si="7"/>
        <v>64.783355567332464</v>
      </c>
      <c r="J100" s="2008"/>
    </row>
    <row r="101" spans="1:10" ht="102.75" customHeight="1" x14ac:dyDescent="0.25">
      <c r="A101" s="2019"/>
      <c r="B101" s="2021"/>
      <c r="C101" s="873" t="s">
        <v>19</v>
      </c>
      <c r="D101" s="862">
        <f>D18+D90+D98</f>
        <v>1022974.9</v>
      </c>
      <c r="E101" s="862">
        <f>E18+E90+E98</f>
        <v>648018.00000000012</v>
      </c>
      <c r="F101" s="124">
        <f t="shared" si="6"/>
        <v>63.346422282697269</v>
      </c>
      <c r="G101" s="2008"/>
      <c r="H101" s="862">
        <f>H98+H90+H18</f>
        <v>617701.40000000014</v>
      </c>
      <c r="I101" s="124">
        <f t="shared" si="7"/>
        <v>60.382850058197924</v>
      </c>
      <c r="J101" s="2008"/>
    </row>
    <row r="102" spans="1:10" ht="78" customHeight="1" x14ac:dyDescent="0.25">
      <c r="A102" s="2019"/>
      <c r="B102" s="2022"/>
      <c r="C102" s="873" t="s">
        <v>20</v>
      </c>
      <c r="D102" s="862">
        <f>D91</f>
        <v>1300</v>
      </c>
      <c r="E102" s="862">
        <f>E91</f>
        <v>0</v>
      </c>
      <c r="F102" s="124">
        <f t="shared" si="6"/>
        <v>0</v>
      </c>
      <c r="G102" s="2008"/>
      <c r="H102" s="862">
        <f>H91</f>
        <v>0</v>
      </c>
      <c r="I102" s="124">
        <f t="shared" si="7"/>
        <v>0</v>
      </c>
      <c r="J102" s="2008"/>
    </row>
    <row r="103" spans="1:10" x14ac:dyDescent="0.25">
      <c r="A103" s="866"/>
      <c r="B103" s="885"/>
      <c r="C103" s="885"/>
      <c r="E103" s="866"/>
      <c r="F103" s="866"/>
      <c r="G103" s="885"/>
      <c r="H103" s="866"/>
      <c r="I103" s="866"/>
      <c r="J103" s="885"/>
    </row>
    <row r="104" spans="1:10" x14ac:dyDescent="0.25">
      <c r="E104" s="94"/>
    </row>
  </sheetData>
  <mergeCells count="123">
    <mergeCell ref="A11:A13"/>
    <mergeCell ref="B11:B13"/>
    <mergeCell ref="G11:G13"/>
    <mergeCell ref="J11:J13"/>
    <mergeCell ref="A16:A18"/>
    <mergeCell ref="B16:B18"/>
    <mergeCell ref="G16:G18"/>
    <mergeCell ref="J16:J18"/>
    <mergeCell ref="A1:J1"/>
    <mergeCell ref="A2:J2"/>
    <mergeCell ref="A3:J3"/>
    <mergeCell ref="A4:J4"/>
    <mergeCell ref="A7:J7"/>
    <mergeCell ref="A8:A10"/>
    <mergeCell ref="B8:B10"/>
    <mergeCell ref="G8:G10"/>
    <mergeCell ref="J8:J10"/>
    <mergeCell ref="A27:A29"/>
    <mergeCell ref="B27:B29"/>
    <mergeCell ref="G27:G29"/>
    <mergeCell ref="J27:J29"/>
    <mergeCell ref="A33:A36"/>
    <mergeCell ref="B33:B36"/>
    <mergeCell ref="G33:G36"/>
    <mergeCell ref="J33:J36"/>
    <mergeCell ref="A19:J19"/>
    <mergeCell ref="A20:A21"/>
    <mergeCell ref="B20:B21"/>
    <mergeCell ref="G20:G21"/>
    <mergeCell ref="J20:J21"/>
    <mergeCell ref="A22:A23"/>
    <mergeCell ref="B22:B23"/>
    <mergeCell ref="G22:G23"/>
    <mergeCell ref="J22:J23"/>
    <mergeCell ref="A37:A39"/>
    <mergeCell ref="B37:B39"/>
    <mergeCell ref="G37:G39"/>
    <mergeCell ref="J37:J39"/>
    <mergeCell ref="A40:A41"/>
    <mergeCell ref="B40:B41"/>
    <mergeCell ref="G40:G41"/>
    <mergeCell ref="J40:J41"/>
    <mergeCell ref="E48:E49"/>
    <mergeCell ref="F48:F49"/>
    <mergeCell ref="H48:H49"/>
    <mergeCell ref="I48:I49"/>
    <mergeCell ref="A57:A58"/>
    <mergeCell ref="B57:B58"/>
    <mergeCell ref="G57:G58"/>
    <mergeCell ref="A45:A46"/>
    <mergeCell ref="B45:B46"/>
    <mergeCell ref="G45:G46"/>
    <mergeCell ref="J57:J58"/>
    <mergeCell ref="A66:A67"/>
    <mergeCell ref="B66:B67"/>
    <mergeCell ref="C66:C67"/>
    <mergeCell ref="D66:D67"/>
    <mergeCell ref="E66:E67"/>
    <mergeCell ref="F66:F67"/>
    <mergeCell ref="G66:G67"/>
    <mergeCell ref="H66:H67"/>
    <mergeCell ref="I66:I67"/>
    <mergeCell ref="J66:J67"/>
    <mergeCell ref="J45:J46"/>
    <mergeCell ref="A47:A49"/>
    <mergeCell ref="B47:B49"/>
    <mergeCell ref="G47:G49"/>
    <mergeCell ref="J47:J49"/>
    <mergeCell ref="C48:C49"/>
    <mergeCell ref="D48:D49"/>
    <mergeCell ref="J68:J69"/>
    <mergeCell ref="A70:A71"/>
    <mergeCell ref="B70:B71"/>
    <mergeCell ref="C70:C71"/>
    <mergeCell ref="D70:D71"/>
    <mergeCell ref="E70:E71"/>
    <mergeCell ref="F70:F71"/>
    <mergeCell ref="G70:G71"/>
    <mergeCell ref="H70:H71"/>
    <mergeCell ref="I70:I71"/>
    <mergeCell ref="J70:J71"/>
    <mergeCell ref="A68:A69"/>
    <mergeCell ref="B68:B69"/>
    <mergeCell ref="C68:C69"/>
    <mergeCell ref="D68:D69"/>
    <mergeCell ref="E68:E69"/>
    <mergeCell ref="F68:F69"/>
    <mergeCell ref="G68:G69"/>
    <mergeCell ref="H68:H69"/>
    <mergeCell ref="I68:I69"/>
    <mergeCell ref="C72:J72"/>
    <mergeCell ref="C76:J76"/>
    <mergeCell ref="C77:J77"/>
    <mergeCell ref="A78:A80"/>
    <mergeCell ref="B78:B80"/>
    <mergeCell ref="G78:G79"/>
    <mergeCell ref="J78:J79"/>
    <mergeCell ref="B88:B91"/>
    <mergeCell ref="G88:G90"/>
    <mergeCell ref="J88:J90"/>
    <mergeCell ref="G82:G84"/>
    <mergeCell ref="A88:A91"/>
    <mergeCell ref="C73:J73"/>
    <mergeCell ref="C74:J75"/>
    <mergeCell ref="A92:J92"/>
    <mergeCell ref="A93:A94"/>
    <mergeCell ref="B93:B94"/>
    <mergeCell ref="A82:A84"/>
    <mergeCell ref="B82:B84"/>
    <mergeCell ref="J82:J84"/>
    <mergeCell ref="A85:A87"/>
    <mergeCell ref="B85:B87"/>
    <mergeCell ref="G85:G87"/>
    <mergeCell ref="J85:J87"/>
    <mergeCell ref="J99:J102"/>
    <mergeCell ref="A95:A96"/>
    <mergeCell ref="B95:B96"/>
    <mergeCell ref="G95:G96"/>
    <mergeCell ref="A97:A98"/>
    <mergeCell ref="B97:B98"/>
    <mergeCell ref="A99:A102"/>
    <mergeCell ref="B99:B102"/>
    <mergeCell ref="G99:G102"/>
  </mergeCells>
  <pageMargins left="0.78740157480314965" right="0.39370078740157483" top="0.78740157480314965" bottom="0.78740157480314965" header="0.31496062992125984" footer="0.39370078740157483"/>
  <pageSetup paperSize="9" scale="60" firstPageNumber="155" orientation="landscape" useFirstPageNumber="1" r:id="rId1"/>
  <headerFooter>
    <oddFooter>&amp;R&amp;"Times New Roman,обычный"&amp;14&amp;P</oddFooter>
  </headerFooter>
  <rowBreaks count="2" manualBreakCount="2">
    <brk id="44" max="16383" man="1"/>
    <brk id="87"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N103"/>
  <sheetViews>
    <sheetView view="pageBreakPreview" zoomScale="60" zoomScaleNormal="70" zoomScalePageLayoutView="40" workbookViewId="0">
      <selection activeCell="F40" sqref="F40"/>
    </sheetView>
  </sheetViews>
  <sheetFormatPr defaultColWidth="9.140625" defaultRowHeight="15" x14ac:dyDescent="0.25"/>
  <cols>
    <col min="1" max="1" width="8.7109375" style="465" customWidth="1"/>
    <col min="2" max="2" width="45.7109375" style="1257" customWidth="1"/>
    <col min="3" max="3" width="15.7109375" style="465" customWidth="1"/>
    <col min="4" max="5" width="17.7109375" style="465" customWidth="1"/>
    <col min="6" max="6" width="13.7109375" style="465" customWidth="1"/>
    <col min="7" max="7" width="35.7109375" style="1261" customWidth="1"/>
    <col min="8" max="8" width="17.7109375" style="465" customWidth="1"/>
    <col min="9" max="9" width="13.7109375" style="465" customWidth="1"/>
    <col min="10" max="10" width="29.5703125" style="1261" customWidth="1"/>
    <col min="11" max="16384" width="9.140625" style="465"/>
  </cols>
  <sheetData>
    <row r="1" spans="1:10" ht="43.5" customHeight="1" x14ac:dyDescent="0.25">
      <c r="A1" s="1372" t="s">
        <v>875</v>
      </c>
      <c r="B1" s="1372"/>
      <c r="C1" s="1372"/>
      <c r="D1" s="1372"/>
      <c r="E1" s="1372"/>
      <c r="F1" s="1372"/>
      <c r="G1" s="1372"/>
      <c r="H1" s="1372"/>
      <c r="I1" s="1372"/>
      <c r="J1" s="1372"/>
    </row>
    <row r="2" spans="1:10" ht="35.450000000000003" customHeight="1" x14ac:dyDescent="0.25">
      <c r="A2" s="1372" t="s">
        <v>491</v>
      </c>
      <c r="B2" s="1372"/>
      <c r="C2" s="1372"/>
      <c r="D2" s="1372"/>
      <c r="E2" s="1372"/>
      <c r="F2" s="1372"/>
      <c r="G2" s="1372"/>
      <c r="H2" s="1372"/>
      <c r="I2" s="1372"/>
      <c r="J2" s="1372"/>
    </row>
    <row r="3" spans="1:10" ht="20.45" customHeight="1" x14ac:dyDescent="0.25">
      <c r="A3" s="1372" t="s">
        <v>1537</v>
      </c>
      <c r="B3" s="1372"/>
      <c r="C3" s="1372"/>
      <c r="D3" s="1372"/>
      <c r="E3" s="1372"/>
      <c r="F3" s="1372"/>
      <c r="G3" s="1372"/>
      <c r="H3" s="1372"/>
      <c r="I3" s="1372"/>
      <c r="J3" s="1372"/>
    </row>
    <row r="4" spans="1:10" ht="10.5" customHeight="1" x14ac:dyDescent="0.3">
      <c r="A4" s="280"/>
      <c r="B4" s="280"/>
      <c r="C4" s="281"/>
      <c r="D4" s="281"/>
      <c r="E4" s="281"/>
      <c r="F4" s="281"/>
      <c r="G4" s="1222"/>
      <c r="H4" s="453"/>
      <c r="I4" s="453"/>
      <c r="J4" s="1222"/>
    </row>
    <row r="5" spans="1:10" ht="117.75" customHeight="1" x14ac:dyDescent="0.25">
      <c r="A5" s="1020" t="s">
        <v>1</v>
      </c>
      <c r="B5" s="149" t="s">
        <v>2</v>
      </c>
      <c r="C5" s="149" t="s">
        <v>3</v>
      </c>
      <c r="D5" s="150" t="s">
        <v>892</v>
      </c>
      <c r="E5" s="151" t="s">
        <v>1587</v>
      </c>
      <c r="F5" s="151" t="s">
        <v>4</v>
      </c>
      <c r="G5" s="149" t="s">
        <v>5</v>
      </c>
      <c r="H5" s="149" t="s">
        <v>1588</v>
      </c>
      <c r="I5" s="149" t="s">
        <v>6</v>
      </c>
      <c r="J5" s="149" t="s">
        <v>7</v>
      </c>
    </row>
    <row r="6" spans="1:10" ht="18" customHeight="1" x14ac:dyDescent="0.25">
      <c r="A6" s="149">
        <v>1</v>
      </c>
      <c r="B6" s="149">
        <v>2</v>
      </c>
      <c r="C6" s="149">
        <v>3</v>
      </c>
      <c r="D6" s="149">
        <v>4</v>
      </c>
      <c r="E6" s="149">
        <v>5</v>
      </c>
      <c r="F6" s="149">
        <v>6</v>
      </c>
      <c r="G6" s="149">
        <v>7</v>
      </c>
      <c r="H6" s="149">
        <v>8</v>
      </c>
      <c r="I6" s="149">
        <v>9</v>
      </c>
      <c r="J6" s="149">
        <v>10</v>
      </c>
    </row>
    <row r="7" spans="1:10" ht="38.25" customHeight="1" x14ac:dyDescent="0.25">
      <c r="A7" s="1317" t="s">
        <v>492</v>
      </c>
      <c r="B7" s="1317"/>
      <c r="C7" s="1317"/>
      <c r="D7" s="1317"/>
      <c r="E7" s="1317"/>
      <c r="F7" s="1317"/>
      <c r="G7" s="1317"/>
      <c r="H7" s="1317"/>
      <c r="I7" s="1317"/>
      <c r="J7" s="1317"/>
    </row>
    <row r="8" spans="1:10" ht="168" customHeight="1" x14ac:dyDescent="0.25">
      <c r="A8" s="448" t="s">
        <v>9</v>
      </c>
      <c r="B8" s="934" t="s">
        <v>761</v>
      </c>
      <c r="C8" s="290" t="s">
        <v>832</v>
      </c>
      <c r="D8" s="958">
        <v>0</v>
      </c>
      <c r="E8" s="958">
        <v>0</v>
      </c>
      <c r="F8" s="958">
        <v>0</v>
      </c>
      <c r="G8" s="1258"/>
      <c r="H8" s="958">
        <v>0</v>
      </c>
      <c r="I8" s="958">
        <v>0</v>
      </c>
      <c r="J8" s="286"/>
    </row>
    <row r="9" spans="1:10" ht="337.5" customHeight="1" x14ac:dyDescent="0.25">
      <c r="A9" s="449" t="s">
        <v>21</v>
      </c>
      <c r="B9" s="907" t="s">
        <v>1403</v>
      </c>
      <c r="C9" s="287" t="s">
        <v>832</v>
      </c>
      <c r="D9" s="967">
        <v>0</v>
      </c>
      <c r="E9" s="967">
        <v>0</v>
      </c>
      <c r="F9" s="967">
        <v>0</v>
      </c>
      <c r="G9" s="1117" t="s">
        <v>1700</v>
      </c>
      <c r="H9" s="967">
        <v>0</v>
      </c>
      <c r="I9" s="967">
        <v>0</v>
      </c>
      <c r="J9" s="983"/>
    </row>
    <row r="10" spans="1:10" ht="386.25" customHeight="1" x14ac:dyDescent="0.25">
      <c r="A10" s="1583" t="s">
        <v>29</v>
      </c>
      <c r="B10" s="1343" t="s">
        <v>1387</v>
      </c>
      <c r="C10" s="2108" t="s">
        <v>832</v>
      </c>
      <c r="D10" s="1589">
        <v>0</v>
      </c>
      <c r="E10" s="1589">
        <v>0</v>
      </c>
      <c r="F10" s="1589">
        <v>0</v>
      </c>
      <c r="G10" s="2110" t="s">
        <v>1619</v>
      </c>
      <c r="H10" s="1589">
        <v>0</v>
      </c>
      <c r="I10" s="1589">
        <v>0</v>
      </c>
      <c r="J10" s="1349"/>
    </row>
    <row r="11" spans="1:10" ht="369.75" customHeight="1" x14ac:dyDescent="0.25">
      <c r="A11" s="1585"/>
      <c r="B11" s="1345"/>
      <c r="C11" s="2109"/>
      <c r="D11" s="1590"/>
      <c r="E11" s="1590"/>
      <c r="F11" s="1590"/>
      <c r="G11" s="2111"/>
      <c r="H11" s="1590"/>
      <c r="I11" s="1590"/>
      <c r="J11" s="1351"/>
    </row>
    <row r="12" spans="1:10" ht="22.5" customHeight="1" x14ac:dyDescent="0.25">
      <c r="A12" s="2098" t="s">
        <v>12</v>
      </c>
      <c r="B12" s="1361" t="s">
        <v>762</v>
      </c>
      <c r="C12" s="286" t="s">
        <v>15</v>
      </c>
      <c r="D12" s="958">
        <f>D13+D14</f>
        <v>244508.79999999999</v>
      </c>
      <c r="E12" s="961">
        <f>E13+E14</f>
        <v>181024</v>
      </c>
      <c r="F12" s="958">
        <f>E12/D12*100</f>
        <v>74.035781125260115</v>
      </c>
      <c r="G12" s="2105"/>
      <c r="H12" s="961">
        <f>H13+H14</f>
        <v>181024</v>
      </c>
      <c r="I12" s="958">
        <f>H12/D12*100</f>
        <v>74.035781125260115</v>
      </c>
      <c r="J12" s="2099"/>
    </row>
    <row r="13" spans="1:10" ht="77.25" customHeight="1" x14ac:dyDescent="0.25">
      <c r="A13" s="2098"/>
      <c r="B13" s="1361"/>
      <c r="C13" s="286" t="s">
        <v>16</v>
      </c>
      <c r="D13" s="958">
        <f>D16+D19+D24</f>
        <v>11719</v>
      </c>
      <c r="E13" s="958">
        <f>E16+E19+E24</f>
        <v>7812.7</v>
      </c>
      <c r="F13" s="958">
        <f t="shared" ref="F13:F37" si="0">E13/D13*100</f>
        <v>66.666951105043097</v>
      </c>
      <c r="G13" s="2106"/>
      <c r="H13" s="958">
        <f>H16+H19+H24</f>
        <v>7812.7</v>
      </c>
      <c r="I13" s="958">
        <f t="shared" ref="I13:I45" si="1">H13/D13*100</f>
        <v>66.666951105043097</v>
      </c>
      <c r="J13" s="2100"/>
    </row>
    <row r="14" spans="1:10" ht="96.75" customHeight="1" x14ac:dyDescent="0.25">
      <c r="A14" s="2098"/>
      <c r="B14" s="1361"/>
      <c r="C14" s="286" t="s">
        <v>19</v>
      </c>
      <c r="D14" s="958">
        <f>D17+D20+D21+D22+D25</f>
        <v>232789.8</v>
      </c>
      <c r="E14" s="958">
        <f>E17+E20+E21+E22+E25</f>
        <v>173211.3</v>
      </c>
      <c r="F14" s="958">
        <f t="shared" si="0"/>
        <v>74.406739470543812</v>
      </c>
      <c r="G14" s="2107"/>
      <c r="H14" s="958">
        <f>H17+H20+H21+H22+H25</f>
        <v>173211.3</v>
      </c>
      <c r="I14" s="958">
        <f t="shared" si="1"/>
        <v>74.406739470543812</v>
      </c>
      <c r="J14" s="2101"/>
    </row>
    <row r="15" spans="1:10" ht="20.25" customHeight="1" x14ac:dyDescent="0.25">
      <c r="A15" s="2006" t="s">
        <v>13</v>
      </c>
      <c r="B15" s="1333" t="s">
        <v>1071</v>
      </c>
      <c r="C15" s="456" t="s">
        <v>15</v>
      </c>
      <c r="D15" s="951">
        <f>D16+D17</f>
        <v>0</v>
      </c>
      <c r="E15" s="951">
        <f>E16+E17</f>
        <v>0</v>
      </c>
      <c r="F15" s="951">
        <v>0</v>
      </c>
      <c r="G15" s="1335"/>
      <c r="H15" s="951">
        <f>H16+H17</f>
        <v>0</v>
      </c>
      <c r="I15" s="951">
        <v>0</v>
      </c>
      <c r="J15" s="1335" t="s">
        <v>1414</v>
      </c>
    </row>
    <row r="16" spans="1:10" ht="75.75" customHeight="1" x14ac:dyDescent="0.25">
      <c r="A16" s="2006"/>
      <c r="B16" s="1333"/>
      <c r="C16" s="456" t="s">
        <v>16</v>
      </c>
      <c r="D16" s="951">
        <v>0</v>
      </c>
      <c r="E16" s="951">
        <v>0</v>
      </c>
      <c r="F16" s="951">
        <v>0</v>
      </c>
      <c r="G16" s="1335"/>
      <c r="H16" s="951">
        <v>0</v>
      </c>
      <c r="I16" s="951">
        <v>0</v>
      </c>
      <c r="J16" s="1335"/>
    </row>
    <row r="17" spans="1:10" ht="116.25" customHeight="1" x14ac:dyDescent="0.25">
      <c r="A17" s="2006"/>
      <c r="B17" s="1333"/>
      <c r="C17" s="456" t="s">
        <v>19</v>
      </c>
      <c r="D17" s="951">
        <v>0</v>
      </c>
      <c r="E17" s="951">
        <v>0</v>
      </c>
      <c r="F17" s="951">
        <v>0</v>
      </c>
      <c r="G17" s="1335"/>
      <c r="H17" s="951">
        <v>0</v>
      </c>
      <c r="I17" s="951">
        <v>0</v>
      </c>
      <c r="J17" s="1335"/>
    </row>
    <row r="18" spans="1:10" ht="24" customHeight="1" x14ac:dyDescent="0.25">
      <c r="A18" s="2006" t="s">
        <v>22</v>
      </c>
      <c r="B18" s="1333" t="s">
        <v>763</v>
      </c>
      <c r="C18" s="456" t="s">
        <v>15</v>
      </c>
      <c r="D18" s="951">
        <f>D19+D20</f>
        <v>12336</v>
      </c>
      <c r="E18" s="557">
        <f>E19+E20</f>
        <v>8224</v>
      </c>
      <c r="F18" s="951">
        <f t="shared" si="0"/>
        <v>66.666666666666657</v>
      </c>
      <c r="G18" s="1702" t="s">
        <v>1415</v>
      </c>
      <c r="H18" s="557">
        <f>H19+H20</f>
        <v>8224</v>
      </c>
      <c r="I18" s="951">
        <f t="shared" si="1"/>
        <v>66.666666666666657</v>
      </c>
      <c r="J18" s="1349"/>
    </row>
    <row r="19" spans="1:10" ht="73.5" customHeight="1" x14ac:dyDescent="0.25">
      <c r="A19" s="2006"/>
      <c r="B19" s="1333"/>
      <c r="C19" s="456" t="s">
        <v>16</v>
      </c>
      <c r="D19" s="951">
        <v>11719</v>
      </c>
      <c r="E19" s="557">
        <v>7812.7</v>
      </c>
      <c r="F19" s="951">
        <f t="shared" si="0"/>
        <v>66.666951105043097</v>
      </c>
      <c r="G19" s="1702"/>
      <c r="H19" s="557">
        <f>E19</f>
        <v>7812.7</v>
      </c>
      <c r="I19" s="951">
        <f t="shared" si="1"/>
        <v>66.666951105043097</v>
      </c>
      <c r="J19" s="1350"/>
    </row>
    <row r="20" spans="1:10" ht="96" customHeight="1" x14ac:dyDescent="0.25">
      <c r="A20" s="2006"/>
      <c r="B20" s="1333"/>
      <c r="C20" s="456" t="s">
        <v>19</v>
      </c>
      <c r="D20" s="951">
        <v>617</v>
      </c>
      <c r="E20" s="557">
        <v>411.3</v>
      </c>
      <c r="F20" s="951">
        <f t="shared" si="0"/>
        <v>66.661264181523507</v>
      </c>
      <c r="G20" s="1702"/>
      <c r="H20" s="557">
        <f>E20</f>
        <v>411.3</v>
      </c>
      <c r="I20" s="951">
        <f t="shared" si="1"/>
        <v>66.661264181523507</v>
      </c>
      <c r="J20" s="1351"/>
    </row>
    <row r="21" spans="1:10" ht="136.5" customHeight="1" x14ac:dyDescent="0.25">
      <c r="A21" s="451" t="s">
        <v>220</v>
      </c>
      <c r="B21" s="900" t="s">
        <v>1072</v>
      </c>
      <c r="C21" s="456" t="s">
        <v>19</v>
      </c>
      <c r="D21" s="951">
        <v>232172.79999999999</v>
      </c>
      <c r="E21" s="1002">
        <v>172800</v>
      </c>
      <c r="F21" s="951">
        <f t="shared" si="0"/>
        <v>74.42732309727927</v>
      </c>
      <c r="G21" s="947" t="s">
        <v>1020</v>
      </c>
      <c r="H21" s="1002">
        <v>172800</v>
      </c>
      <c r="I21" s="951">
        <f t="shared" si="1"/>
        <v>74.42732309727927</v>
      </c>
      <c r="J21" s="983"/>
    </row>
    <row r="22" spans="1:10" ht="120" customHeight="1" x14ac:dyDescent="0.25">
      <c r="A22" s="451" t="s">
        <v>222</v>
      </c>
      <c r="B22" s="900" t="s">
        <v>1073</v>
      </c>
      <c r="C22" s="456" t="s">
        <v>19</v>
      </c>
      <c r="D22" s="951">
        <v>0</v>
      </c>
      <c r="E22" s="557">
        <v>0</v>
      </c>
      <c r="F22" s="951">
        <v>0</v>
      </c>
      <c r="G22" s="1262"/>
      <c r="H22" s="557">
        <f>E22</f>
        <v>0</v>
      </c>
      <c r="I22" s="951">
        <v>0</v>
      </c>
      <c r="J22" s="983" t="s">
        <v>530</v>
      </c>
    </row>
    <row r="23" spans="1:10" ht="29.25" customHeight="1" x14ac:dyDescent="0.25">
      <c r="A23" s="2006" t="s">
        <v>223</v>
      </c>
      <c r="B23" s="1333" t="s">
        <v>1074</v>
      </c>
      <c r="C23" s="456" t="s">
        <v>15</v>
      </c>
      <c r="D23" s="951">
        <f>D24+D25</f>
        <v>0</v>
      </c>
      <c r="E23" s="951">
        <f>E24+E25</f>
        <v>0</v>
      </c>
      <c r="F23" s="951">
        <v>0</v>
      </c>
      <c r="G23" s="1335"/>
      <c r="H23" s="951">
        <f>H24+H25</f>
        <v>0</v>
      </c>
      <c r="I23" s="951">
        <v>0</v>
      </c>
      <c r="J23" s="1335" t="s">
        <v>530</v>
      </c>
    </row>
    <row r="24" spans="1:10" ht="107.25" customHeight="1" x14ac:dyDescent="0.25">
      <c r="A24" s="2006"/>
      <c r="B24" s="1333"/>
      <c r="C24" s="456" t="s">
        <v>16</v>
      </c>
      <c r="D24" s="951">
        <v>0</v>
      </c>
      <c r="E24" s="951">
        <v>0</v>
      </c>
      <c r="F24" s="951">
        <v>0</v>
      </c>
      <c r="G24" s="1335"/>
      <c r="H24" s="951">
        <v>0</v>
      </c>
      <c r="I24" s="951">
        <v>0</v>
      </c>
      <c r="J24" s="1335"/>
    </row>
    <row r="25" spans="1:10" ht="172.5" customHeight="1" x14ac:dyDescent="0.25">
      <c r="A25" s="2006"/>
      <c r="B25" s="1333"/>
      <c r="C25" s="456" t="s">
        <v>19</v>
      </c>
      <c r="D25" s="951">
        <v>0</v>
      </c>
      <c r="E25" s="951">
        <v>0</v>
      </c>
      <c r="F25" s="951">
        <v>0</v>
      </c>
      <c r="G25" s="1335"/>
      <c r="H25" s="951">
        <v>0</v>
      </c>
      <c r="I25" s="951">
        <v>0</v>
      </c>
      <c r="J25" s="1335"/>
    </row>
    <row r="26" spans="1:10" ht="27" customHeight="1" x14ac:dyDescent="0.25">
      <c r="A26" s="2098" t="s">
        <v>14</v>
      </c>
      <c r="B26" s="1361" t="s">
        <v>764</v>
      </c>
      <c r="C26" s="286" t="s">
        <v>15</v>
      </c>
      <c r="D26" s="958">
        <f>D27+D28</f>
        <v>293</v>
      </c>
      <c r="E26" s="958">
        <f>E27+E28</f>
        <v>88.699999999999989</v>
      </c>
      <c r="F26" s="958">
        <f t="shared" si="0"/>
        <v>30.273037542662113</v>
      </c>
      <c r="G26" s="1564"/>
      <c r="H26" s="958">
        <f>H27+H28</f>
        <v>88.699999999999989</v>
      </c>
      <c r="I26" s="958">
        <f t="shared" si="1"/>
        <v>30.273037542662113</v>
      </c>
      <c r="J26" s="2099"/>
    </row>
    <row r="27" spans="1:10" ht="81" customHeight="1" x14ac:dyDescent="0.25">
      <c r="A27" s="2098"/>
      <c r="B27" s="1361"/>
      <c r="C27" s="286" t="s">
        <v>16</v>
      </c>
      <c r="D27" s="958">
        <f>D30+D33</f>
        <v>186</v>
      </c>
      <c r="E27" s="958">
        <f>E30+E33</f>
        <v>56.3</v>
      </c>
      <c r="F27" s="958">
        <f t="shared" si="0"/>
        <v>30.268817204301072</v>
      </c>
      <c r="G27" s="1565"/>
      <c r="H27" s="958">
        <f>H30+H33</f>
        <v>56.3</v>
      </c>
      <c r="I27" s="958">
        <f t="shared" si="1"/>
        <v>30.268817204301072</v>
      </c>
      <c r="J27" s="2100"/>
    </row>
    <row r="28" spans="1:10" ht="111" customHeight="1" x14ac:dyDescent="0.25">
      <c r="A28" s="2098"/>
      <c r="B28" s="1361"/>
      <c r="C28" s="286" t="s">
        <v>19</v>
      </c>
      <c r="D28" s="958">
        <f>D31+D34</f>
        <v>107</v>
      </c>
      <c r="E28" s="958">
        <f>E31+E34</f>
        <v>32.4</v>
      </c>
      <c r="F28" s="958">
        <f t="shared" si="0"/>
        <v>30.280373831775698</v>
      </c>
      <c r="G28" s="1566"/>
      <c r="H28" s="958">
        <f>H31+H34</f>
        <v>32.4</v>
      </c>
      <c r="I28" s="958">
        <f t="shared" si="1"/>
        <v>30.280373831775698</v>
      </c>
      <c r="J28" s="2101"/>
    </row>
    <row r="29" spans="1:10" ht="20.25" customHeight="1" x14ac:dyDescent="0.25">
      <c r="A29" s="2006" t="s">
        <v>17</v>
      </c>
      <c r="B29" s="1333" t="s">
        <v>1075</v>
      </c>
      <c r="C29" s="456" t="s">
        <v>15</v>
      </c>
      <c r="D29" s="951">
        <f>D30+D31</f>
        <v>0</v>
      </c>
      <c r="E29" s="951">
        <f>E30+E31</f>
        <v>0</v>
      </c>
      <c r="F29" s="951">
        <v>0</v>
      </c>
      <c r="G29" s="2104"/>
      <c r="H29" s="951">
        <f>H30+H31</f>
        <v>0</v>
      </c>
      <c r="I29" s="951">
        <v>0</v>
      </c>
      <c r="J29" s="1335"/>
    </row>
    <row r="30" spans="1:10" ht="79.5" customHeight="1" x14ac:dyDescent="0.25">
      <c r="A30" s="2006"/>
      <c r="B30" s="1333"/>
      <c r="C30" s="456" t="s">
        <v>16</v>
      </c>
      <c r="D30" s="951">
        <v>0</v>
      </c>
      <c r="E30" s="951">
        <v>0</v>
      </c>
      <c r="F30" s="951">
        <v>0</v>
      </c>
      <c r="G30" s="2104"/>
      <c r="H30" s="951">
        <v>0</v>
      </c>
      <c r="I30" s="951">
        <v>0</v>
      </c>
      <c r="J30" s="1335"/>
    </row>
    <row r="31" spans="1:10" ht="95.25" customHeight="1" x14ac:dyDescent="0.25">
      <c r="A31" s="2006"/>
      <c r="B31" s="1333"/>
      <c r="C31" s="456" t="s">
        <v>19</v>
      </c>
      <c r="D31" s="951">
        <v>0</v>
      </c>
      <c r="E31" s="951">
        <v>0</v>
      </c>
      <c r="F31" s="951">
        <v>0</v>
      </c>
      <c r="G31" s="2104"/>
      <c r="H31" s="951">
        <v>0</v>
      </c>
      <c r="I31" s="951">
        <v>0</v>
      </c>
      <c r="J31" s="1335"/>
    </row>
    <row r="32" spans="1:10" ht="19.5" customHeight="1" x14ac:dyDescent="0.25">
      <c r="A32" s="2006" t="s">
        <v>206</v>
      </c>
      <c r="B32" s="1333" t="s">
        <v>1076</v>
      </c>
      <c r="C32" s="456" t="s">
        <v>15</v>
      </c>
      <c r="D32" s="951">
        <f>D33+D34</f>
        <v>293</v>
      </c>
      <c r="E32" s="557">
        <f>E33+E34</f>
        <v>88.699999999999989</v>
      </c>
      <c r="F32" s="951">
        <f t="shared" si="0"/>
        <v>30.273037542662113</v>
      </c>
      <c r="G32" s="1335" t="s">
        <v>1679</v>
      </c>
      <c r="H32" s="557">
        <f>H33+H34</f>
        <v>88.699999999999989</v>
      </c>
      <c r="I32" s="951">
        <f t="shared" si="1"/>
        <v>30.273037542662113</v>
      </c>
      <c r="J32" s="1335" t="s">
        <v>1446</v>
      </c>
    </row>
    <row r="33" spans="1:14" ht="85.35" customHeight="1" x14ac:dyDescent="0.25">
      <c r="A33" s="2006"/>
      <c r="B33" s="1333"/>
      <c r="C33" s="456" t="s">
        <v>16</v>
      </c>
      <c r="D33" s="951">
        <v>186</v>
      </c>
      <c r="E33" s="557">
        <v>56.3</v>
      </c>
      <c r="F33" s="951">
        <f t="shared" si="0"/>
        <v>30.268817204301072</v>
      </c>
      <c r="G33" s="1335"/>
      <c r="H33" s="557">
        <f>E33</f>
        <v>56.3</v>
      </c>
      <c r="I33" s="951">
        <f t="shared" si="1"/>
        <v>30.268817204301072</v>
      </c>
      <c r="J33" s="1335"/>
    </row>
    <row r="34" spans="1:14" ht="151.5" customHeight="1" x14ac:dyDescent="0.25">
      <c r="A34" s="2006"/>
      <c r="B34" s="1333"/>
      <c r="C34" s="456" t="s">
        <v>19</v>
      </c>
      <c r="D34" s="951">
        <v>107</v>
      </c>
      <c r="E34" s="557">
        <v>32.4</v>
      </c>
      <c r="F34" s="951">
        <f t="shared" si="0"/>
        <v>30.280373831775698</v>
      </c>
      <c r="G34" s="1335"/>
      <c r="H34" s="557">
        <f>E34</f>
        <v>32.4</v>
      </c>
      <c r="I34" s="951">
        <f t="shared" si="1"/>
        <v>30.280373831775698</v>
      </c>
      <c r="J34" s="1335"/>
    </row>
    <row r="35" spans="1:14" ht="24.75" customHeight="1" x14ac:dyDescent="0.25">
      <c r="A35" s="2098"/>
      <c r="B35" s="1355" t="s">
        <v>37</v>
      </c>
      <c r="C35" s="286" t="s">
        <v>15</v>
      </c>
      <c r="D35" s="958">
        <f>D36+D37</f>
        <v>244801.8</v>
      </c>
      <c r="E35" s="961">
        <f>E36+E37</f>
        <v>181112.69999999998</v>
      </c>
      <c r="F35" s="958">
        <f t="shared" si="0"/>
        <v>73.983402082827823</v>
      </c>
      <c r="G35" s="1564"/>
      <c r="H35" s="961">
        <f>H36+H37</f>
        <v>181112.69999999998</v>
      </c>
      <c r="I35" s="958">
        <f t="shared" si="1"/>
        <v>73.983402082827823</v>
      </c>
      <c r="J35" s="2099"/>
    </row>
    <row r="36" spans="1:14" ht="76.5" customHeight="1" x14ac:dyDescent="0.25">
      <c r="A36" s="2098"/>
      <c r="B36" s="1355"/>
      <c r="C36" s="286" t="s">
        <v>16</v>
      </c>
      <c r="D36" s="958">
        <f>D13+D27</f>
        <v>11905</v>
      </c>
      <c r="E36" s="958">
        <f>E13+E27</f>
        <v>7869</v>
      </c>
      <c r="F36" s="958">
        <f t="shared" si="0"/>
        <v>66.098278034439303</v>
      </c>
      <c r="G36" s="1565"/>
      <c r="H36" s="958">
        <f>H13+H27</f>
        <v>7869</v>
      </c>
      <c r="I36" s="958">
        <f t="shared" si="1"/>
        <v>66.098278034439303</v>
      </c>
      <c r="J36" s="2100"/>
    </row>
    <row r="37" spans="1:14" ht="98.25" customHeight="1" x14ac:dyDescent="0.25">
      <c r="A37" s="2098"/>
      <c r="B37" s="1355"/>
      <c r="C37" s="286" t="s">
        <v>19</v>
      </c>
      <c r="D37" s="958">
        <f>D14+D28</f>
        <v>232896.8</v>
      </c>
      <c r="E37" s="958">
        <f>E14+E28</f>
        <v>173243.69999999998</v>
      </c>
      <c r="F37" s="958">
        <f t="shared" si="0"/>
        <v>74.386466452093799</v>
      </c>
      <c r="G37" s="1566"/>
      <c r="H37" s="958">
        <f>H14+H28</f>
        <v>173243.69999999998</v>
      </c>
      <c r="I37" s="958">
        <f t="shared" si="1"/>
        <v>74.386466452093799</v>
      </c>
      <c r="J37" s="2101"/>
    </row>
    <row r="38" spans="1:14" ht="24" customHeight="1" x14ac:dyDescent="0.25">
      <c r="A38" s="1567" t="s">
        <v>493</v>
      </c>
      <c r="B38" s="1567"/>
      <c r="C38" s="1567"/>
      <c r="D38" s="1567"/>
      <c r="E38" s="1567"/>
      <c r="F38" s="1567"/>
      <c r="G38" s="1567"/>
      <c r="H38" s="1567"/>
      <c r="I38" s="1567"/>
      <c r="J38" s="1567"/>
    </row>
    <row r="39" spans="1:14" ht="96.75" customHeight="1" x14ac:dyDescent="0.25">
      <c r="A39" s="455" t="s">
        <v>9</v>
      </c>
      <c r="B39" s="904" t="s">
        <v>765</v>
      </c>
      <c r="C39" s="286" t="s">
        <v>19</v>
      </c>
      <c r="D39" s="958">
        <f>D40+D41+D42+D43</f>
        <v>46341.5</v>
      </c>
      <c r="E39" s="124">
        <f>E40+E41+E42+E43</f>
        <v>29003.3</v>
      </c>
      <c r="F39" s="958">
        <f t="shared" ref="F39:F46" si="2">E39/D39*100</f>
        <v>62.586019011037621</v>
      </c>
      <c r="G39" s="952"/>
      <c r="H39" s="958">
        <f>H40+H41+H42+H43</f>
        <v>29003.3</v>
      </c>
      <c r="I39" s="958">
        <f t="shared" si="1"/>
        <v>62.586019011037621</v>
      </c>
      <c r="J39" s="1260"/>
    </row>
    <row r="40" spans="1:14" ht="262.5" customHeight="1" x14ac:dyDescent="0.25">
      <c r="A40" s="451" t="s">
        <v>21</v>
      </c>
      <c r="B40" s="900" t="s">
        <v>1077</v>
      </c>
      <c r="C40" s="456" t="s">
        <v>19</v>
      </c>
      <c r="D40" s="951">
        <v>21794.7</v>
      </c>
      <c r="E40" s="557">
        <v>16475.3</v>
      </c>
      <c r="F40" s="951">
        <f t="shared" si="2"/>
        <v>75.593148793055192</v>
      </c>
      <c r="G40" s="983" t="s">
        <v>1345</v>
      </c>
      <c r="H40" s="557">
        <f>E40</f>
        <v>16475.3</v>
      </c>
      <c r="I40" s="951">
        <f t="shared" si="1"/>
        <v>75.593148793055192</v>
      </c>
      <c r="J40" s="983"/>
    </row>
    <row r="41" spans="1:14" ht="148.5" customHeight="1" x14ac:dyDescent="0.25">
      <c r="A41" s="451" t="s">
        <v>29</v>
      </c>
      <c r="B41" s="900" t="s">
        <v>1078</v>
      </c>
      <c r="C41" s="456" t="s">
        <v>19</v>
      </c>
      <c r="D41" s="951">
        <v>1516.5</v>
      </c>
      <c r="E41" s="557">
        <v>905.1</v>
      </c>
      <c r="F41" s="951">
        <f t="shared" si="2"/>
        <v>59.683481701285857</v>
      </c>
      <c r="G41" s="983" t="s">
        <v>1682</v>
      </c>
      <c r="H41" s="557">
        <f>E41</f>
        <v>905.1</v>
      </c>
      <c r="I41" s="951">
        <f t="shared" si="1"/>
        <v>59.683481701285857</v>
      </c>
      <c r="J41" s="1117" t="s">
        <v>1446</v>
      </c>
      <c r="M41" s="106"/>
      <c r="N41" s="106"/>
    </row>
    <row r="42" spans="1:14" ht="363.75" customHeight="1" x14ac:dyDescent="0.25">
      <c r="A42" s="451" t="s">
        <v>30</v>
      </c>
      <c r="B42" s="900" t="s">
        <v>1079</v>
      </c>
      <c r="C42" s="456" t="s">
        <v>19</v>
      </c>
      <c r="D42" s="951">
        <v>14484.7</v>
      </c>
      <c r="E42" s="557">
        <v>9656.5</v>
      </c>
      <c r="F42" s="951">
        <f t="shared" si="2"/>
        <v>66.66689679454872</v>
      </c>
      <c r="G42" s="983" t="s">
        <v>1701</v>
      </c>
      <c r="H42" s="557">
        <f>E42</f>
        <v>9656.5</v>
      </c>
      <c r="I42" s="951">
        <f t="shared" si="1"/>
        <v>66.66689679454872</v>
      </c>
      <c r="J42" s="983" t="s">
        <v>1446</v>
      </c>
      <c r="M42" s="106"/>
      <c r="N42" s="106"/>
    </row>
    <row r="43" spans="1:14" ht="96" customHeight="1" x14ac:dyDescent="0.25">
      <c r="A43" s="451" t="s">
        <v>42</v>
      </c>
      <c r="B43" s="900" t="s">
        <v>1080</v>
      </c>
      <c r="C43" s="456" t="s">
        <v>19</v>
      </c>
      <c r="D43" s="951">
        <v>8545.6</v>
      </c>
      <c r="E43" s="557">
        <v>1966.4</v>
      </c>
      <c r="F43" s="951">
        <f t="shared" si="2"/>
        <v>23.010672158771765</v>
      </c>
      <c r="G43" s="983" t="s">
        <v>1683</v>
      </c>
      <c r="H43" s="557">
        <f>E43</f>
        <v>1966.4</v>
      </c>
      <c r="I43" s="951">
        <f t="shared" si="1"/>
        <v>23.010672158771765</v>
      </c>
      <c r="J43" s="947" t="s">
        <v>1446</v>
      </c>
    </row>
    <row r="44" spans="1:14" ht="213" customHeight="1" x14ac:dyDescent="0.25">
      <c r="A44" s="451" t="s">
        <v>44</v>
      </c>
      <c r="B44" s="900" t="s">
        <v>1388</v>
      </c>
      <c r="C44" s="456" t="s">
        <v>19</v>
      </c>
      <c r="D44" s="951">
        <v>0</v>
      </c>
      <c r="E44" s="951">
        <v>0</v>
      </c>
      <c r="F44" s="951">
        <v>0</v>
      </c>
      <c r="G44" s="983"/>
      <c r="H44" s="951">
        <v>0</v>
      </c>
      <c r="I44" s="951">
        <v>0</v>
      </c>
      <c r="J44" s="983" t="s">
        <v>530</v>
      </c>
    </row>
    <row r="45" spans="1:14" ht="91.5" customHeight="1" x14ac:dyDescent="0.25">
      <c r="A45" s="455" t="s">
        <v>12</v>
      </c>
      <c r="B45" s="904" t="s">
        <v>1401</v>
      </c>
      <c r="C45" s="286" t="s">
        <v>19</v>
      </c>
      <c r="D45" s="980">
        <f>D46</f>
        <v>5560.2</v>
      </c>
      <c r="E45" s="980">
        <f>E46</f>
        <v>761.8</v>
      </c>
      <c r="F45" s="980">
        <f t="shared" si="2"/>
        <v>13.700946009136361</v>
      </c>
      <c r="G45" s="952"/>
      <c r="H45" s="980">
        <f>H46</f>
        <v>761.8</v>
      </c>
      <c r="I45" s="980">
        <f t="shared" si="1"/>
        <v>13.700946009136361</v>
      </c>
      <c r="J45" s="1260"/>
    </row>
    <row r="46" spans="1:14" ht="378" customHeight="1" x14ac:dyDescent="0.25">
      <c r="A46" s="556" t="s">
        <v>13</v>
      </c>
      <c r="B46" s="900" t="s">
        <v>1081</v>
      </c>
      <c r="C46" s="558" t="s">
        <v>19</v>
      </c>
      <c r="D46" s="951">
        <v>5560.2</v>
      </c>
      <c r="E46" s="557">
        <v>761.8</v>
      </c>
      <c r="F46" s="951">
        <f t="shared" si="2"/>
        <v>13.700946009136361</v>
      </c>
      <c r="G46" s="983" t="s">
        <v>1684</v>
      </c>
      <c r="H46" s="557">
        <f>E46</f>
        <v>761.8</v>
      </c>
      <c r="I46" s="951">
        <f>H46/D46*100</f>
        <v>13.700946009136361</v>
      </c>
      <c r="J46" s="983" t="s">
        <v>1620</v>
      </c>
    </row>
    <row r="47" spans="1:14" ht="94.5" customHeight="1" x14ac:dyDescent="0.25">
      <c r="A47" s="455" t="s">
        <v>14</v>
      </c>
      <c r="B47" s="904" t="s">
        <v>1082</v>
      </c>
      <c r="C47" s="286" t="s">
        <v>19</v>
      </c>
      <c r="D47" s="980">
        <f>D48+D49+D50</f>
        <v>21178</v>
      </c>
      <c r="E47" s="980">
        <f>E48+E49+E50</f>
        <v>15276.1</v>
      </c>
      <c r="F47" s="980">
        <f>E47/D47*100</f>
        <v>72.131929360657281</v>
      </c>
      <c r="G47" s="952"/>
      <c r="H47" s="980">
        <f>H48+H49+H50</f>
        <v>15276.1</v>
      </c>
      <c r="I47" s="980">
        <f>H47/D47*100</f>
        <v>72.131929360657281</v>
      </c>
      <c r="J47" s="1260"/>
    </row>
    <row r="48" spans="1:14" ht="115.5" customHeight="1" x14ac:dyDescent="0.25">
      <c r="A48" s="451" t="s">
        <v>17</v>
      </c>
      <c r="B48" s="900" t="s">
        <v>494</v>
      </c>
      <c r="C48" s="456" t="s">
        <v>19</v>
      </c>
      <c r="D48" s="951">
        <v>0</v>
      </c>
      <c r="E48" s="557">
        <v>0</v>
      </c>
      <c r="F48" s="951">
        <v>0</v>
      </c>
      <c r="G48" s="1071"/>
      <c r="H48" s="557">
        <f>E48</f>
        <v>0</v>
      </c>
      <c r="I48" s="951">
        <v>0</v>
      </c>
      <c r="J48" s="983"/>
    </row>
    <row r="49" spans="1:10" ht="174.75" customHeight="1" x14ac:dyDescent="0.25">
      <c r="A49" s="451" t="s">
        <v>206</v>
      </c>
      <c r="B49" s="900" t="s">
        <v>1083</v>
      </c>
      <c r="C49" s="456" t="s">
        <v>19</v>
      </c>
      <c r="D49" s="951">
        <v>0</v>
      </c>
      <c r="E49" s="951">
        <v>0</v>
      </c>
      <c r="F49" s="951">
        <v>0</v>
      </c>
      <c r="G49" s="1071"/>
      <c r="H49" s="951">
        <v>0</v>
      </c>
      <c r="I49" s="951">
        <v>0</v>
      </c>
      <c r="J49" s="983" t="s">
        <v>530</v>
      </c>
    </row>
    <row r="50" spans="1:10" ht="395.25" customHeight="1" x14ac:dyDescent="0.25">
      <c r="A50" s="556" t="s">
        <v>355</v>
      </c>
      <c r="B50" s="900" t="s">
        <v>1084</v>
      </c>
      <c r="C50" s="558" t="s">
        <v>19</v>
      </c>
      <c r="D50" s="951">
        <v>21178</v>
      </c>
      <c r="E50" s="557">
        <v>15276.1</v>
      </c>
      <c r="F50" s="951">
        <f>E50/D50*100</f>
        <v>72.131929360657281</v>
      </c>
      <c r="G50" s="983" t="s">
        <v>1435</v>
      </c>
      <c r="H50" s="557">
        <f>E50</f>
        <v>15276.1</v>
      </c>
      <c r="I50" s="951">
        <f>H50/D50*100</f>
        <v>72.131929360657281</v>
      </c>
      <c r="J50" s="983"/>
    </row>
    <row r="51" spans="1:10" ht="89.25" customHeight="1" x14ac:dyDescent="0.25">
      <c r="A51" s="455" t="s">
        <v>101</v>
      </c>
      <c r="B51" s="904" t="s">
        <v>1085</v>
      </c>
      <c r="C51" s="286" t="s">
        <v>19</v>
      </c>
      <c r="D51" s="958">
        <f>D52</f>
        <v>0</v>
      </c>
      <c r="E51" s="958">
        <f>E52</f>
        <v>0</v>
      </c>
      <c r="F51" s="980">
        <v>0</v>
      </c>
      <c r="G51" s="1258"/>
      <c r="H51" s="958">
        <f>H52</f>
        <v>0</v>
      </c>
      <c r="I51" s="980">
        <v>0</v>
      </c>
      <c r="J51" s="1260"/>
    </row>
    <row r="52" spans="1:10" ht="120.75" customHeight="1" x14ac:dyDescent="0.25">
      <c r="A52" s="451" t="s">
        <v>238</v>
      </c>
      <c r="B52" s="900" t="s">
        <v>1086</v>
      </c>
      <c r="C52" s="456" t="s">
        <v>19</v>
      </c>
      <c r="D52" s="967">
        <v>0</v>
      </c>
      <c r="E52" s="967">
        <v>0</v>
      </c>
      <c r="F52" s="951">
        <v>0</v>
      </c>
      <c r="G52" s="1117" t="s">
        <v>868</v>
      </c>
      <c r="H52" s="967">
        <v>0</v>
      </c>
      <c r="I52" s="951">
        <v>0</v>
      </c>
      <c r="J52" s="1223"/>
    </row>
    <row r="53" spans="1:10" ht="98.25" customHeight="1" x14ac:dyDescent="0.25">
      <c r="A53" s="455" t="s">
        <v>109</v>
      </c>
      <c r="B53" s="904" t="s">
        <v>1389</v>
      </c>
      <c r="C53" s="286" t="s">
        <v>19</v>
      </c>
      <c r="D53" s="980">
        <f>D54</f>
        <v>0</v>
      </c>
      <c r="E53" s="980">
        <f>E54</f>
        <v>0</v>
      </c>
      <c r="F53" s="980">
        <v>0</v>
      </c>
      <c r="G53" s="1258"/>
      <c r="H53" s="980">
        <f>H54</f>
        <v>0</v>
      </c>
      <c r="I53" s="980">
        <v>0</v>
      </c>
      <c r="J53" s="1260"/>
    </row>
    <row r="54" spans="1:10" ht="174" customHeight="1" x14ac:dyDescent="0.25">
      <c r="A54" s="451" t="s">
        <v>271</v>
      </c>
      <c r="B54" s="900" t="s">
        <v>1087</v>
      </c>
      <c r="C54" s="456" t="s">
        <v>19</v>
      </c>
      <c r="D54" s="951">
        <v>0</v>
      </c>
      <c r="E54" s="951">
        <v>0</v>
      </c>
      <c r="F54" s="951">
        <v>0</v>
      </c>
      <c r="G54" s="1117" t="s">
        <v>869</v>
      </c>
      <c r="H54" s="951">
        <v>0</v>
      </c>
      <c r="I54" s="951">
        <v>0</v>
      </c>
      <c r="J54" s="983"/>
    </row>
    <row r="55" spans="1:10" ht="297" customHeight="1" x14ac:dyDescent="0.25">
      <c r="A55" s="451" t="s">
        <v>272</v>
      </c>
      <c r="B55" s="900" t="s">
        <v>1088</v>
      </c>
      <c r="C55" s="456" t="s">
        <v>19</v>
      </c>
      <c r="D55" s="951">
        <v>0</v>
      </c>
      <c r="E55" s="951">
        <v>0</v>
      </c>
      <c r="F55" s="951">
        <v>0</v>
      </c>
      <c r="G55" s="1259" t="s">
        <v>1702</v>
      </c>
      <c r="H55" s="951">
        <v>0</v>
      </c>
      <c r="I55" s="951">
        <v>0</v>
      </c>
      <c r="J55" s="983"/>
    </row>
    <row r="56" spans="1:10" ht="31.5" customHeight="1" x14ac:dyDescent="0.25">
      <c r="A56" s="2098" t="s">
        <v>113</v>
      </c>
      <c r="B56" s="1361" t="s">
        <v>1390</v>
      </c>
      <c r="C56" s="286" t="s">
        <v>15</v>
      </c>
      <c r="D56" s="980">
        <f>D57+D58</f>
        <v>0</v>
      </c>
      <c r="E56" s="980">
        <f>E57+E58</f>
        <v>0</v>
      </c>
      <c r="F56" s="980">
        <v>0</v>
      </c>
      <c r="G56" s="1561"/>
      <c r="H56" s="980">
        <f>H57+H58</f>
        <v>0</v>
      </c>
      <c r="I56" s="980">
        <v>0</v>
      </c>
      <c r="J56" s="2099"/>
    </row>
    <row r="57" spans="1:10" ht="78.75" customHeight="1" x14ac:dyDescent="0.25">
      <c r="A57" s="2098"/>
      <c r="B57" s="1361"/>
      <c r="C57" s="286" t="s">
        <v>16</v>
      </c>
      <c r="D57" s="980">
        <f>D60</f>
        <v>0</v>
      </c>
      <c r="E57" s="980">
        <f>E60</f>
        <v>0</v>
      </c>
      <c r="F57" s="980">
        <v>0</v>
      </c>
      <c r="G57" s="1562"/>
      <c r="H57" s="980">
        <f>H60</f>
        <v>0</v>
      </c>
      <c r="I57" s="980">
        <v>0</v>
      </c>
      <c r="J57" s="2100"/>
    </row>
    <row r="58" spans="1:10" ht="105" customHeight="1" x14ac:dyDescent="0.25">
      <c r="A58" s="2098"/>
      <c r="B58" s="1361"/>
      <c r="C58" s="286" t="s">
        <v>19</v>
      </c>
      <c r="D58" s="980">
        <f>D61</f>
        <v>0</v>
      </c>
      <c r="E58" s="980">
        <f>E61</f>
        <v>0</v>
      </c>
      <c r="F58" s="980">
        <v>0</v>
      </c>
      <c r="G58" s="1563"/>
      <c r="H58" s="980">
        <f>H61</f>
        <v>0</v>
      </c>
      <c r="I58" s="980">
        <v>0</v>
      </c>
      <c r="J58" s="2101"/>
    </row>
    <row r="59" spans="1:10" ht="31.5" customHeight="1" x14ac:dyDescent="0.25">
      <c r="A59" s="2006" t="s">
        <v>377</v>
      </c>
      <c r="B59" s="1333" t="s">
        <v>1089</v>
      </c>
      <c r="C59" s="456" t="s">
        <v>15</v>
      </c>
      <c r="D59" s="951">
        <f>D60+D61</f>
        <v>0</v>
      </c>
      <c r="E59" s="951">
        <f>E60+E61</f>
        <v>0</v>
      </c>
      <c r="F59" s="951">
        <v>0</v>
      </c>
      <c r="G59" s="1335" t="s">
        <v>833</v>
      </c>
      <c r="H59" s="951">
        <f>H60+H61</f>
        <v>0</v>
      </c>
      <c r="I59" s="951">
        <v>0</v>
      </c>
      <c r="J59" s="1335"/>
    </row>
    <row r="60" spans="1:10" ht="86.25" customHeight="1" x14ac:dyDescent="0.25">
      <c r="A60" s="2006"/>
      <c r="B60" s="1333"/>
      <c r="C60" s="456" t="s">
        <v>16</v>
      </c>
      <c r="D60" s="951">
        <v>0</v>
      </c>
      <c r="E60" s="951">
        <v>0</v>
      </c>
      <c r="F60" s="951">
        <v>0</v>
      </c>
      <c r="G60" s="1335"/>
      <c r="H60" s="951">
        <f>E60</f>
        <v>0</v>
      </c>
      <c r="I60" s="951">
        <v>0</v>
      </c>
      <c r="J60" s="1335"/>
    </row>
    <row r="61" spans="1:10" ht="98.25" customHeight="1" x14ac:dyDescent="0.25">
      <c r="A61" s="2006"/>
      <c r="B61" s="1333"/>
      <c r="C61" s="456" t="s">
        <v>19</v>
      </c>
      <c r="D61" s="951">
        <v>0</v>
      </c>
      <c r="E61" s="951">
        <v>0</v>
      </c>
      <c r="F61" s="951">
        <v>0</v>
      </c>
      <c r="G61" s="1335"/>
      <c r="H61" s="951">
        <f>E61</f>
        <v>0</v>
      </c>
      <c r="I61" s="951">
        <v>0</v>
      </c>
      <c r="J61" s="1335"/>
    </row>
    <row r="62" spans="1:10" ht="23.25" customHeight="1" x14ac:dyDescent="0.25">
      <c r="A62" s="2098" t="s">
        <v>119</v>
      </c>
      <c r="B62" s="1361" t="s">
        <v>1143</v>
      </c>
      <c r="C62" s="286" t="s">
        <v>15</v>
      </c>
      <c r="D62" s="980">
        <f>D63+D64+D65</f>
        <v>4881.07</v>
      </c>
      <c r="E62" s="980">
        <f>E63+E64+E65</f>
        <v>2381.1</v>
      </c>
      <c r="F62" s="980">
        <f t="shared" ref="F62:F103" si="3">E62/D62*100</f>
        <v>48.782336659789763</v>
      </c>
      <c r="G62" s="1564"/>
      <c r="H62" s="980">
        <f>H63+H64+H65</f>
        <v>2381.1</v>
      </c>
      <c r="I62" s="980">
        <f t="shared" ref="I62:I65" si="4">H62/D62*100</f>
        <v>48.782336659789763</v>
      </c>
      <c r="J62" s="2099"/>
    </row>
    <row r="63" spans="1:10" ht="72" customHeight="1" x14ac:dyDescent="0.25">
      <c r="A63" s="2098"/>
      <c r="B63" s="1361"/>
      <c r="C63" s="286" t="s">
        <v>18</v>
      </c>
      <c r="D63" s="980">
        <f>D73+D77+D89+D93</f>
        <v>2309.75</v>
      </c>
      <c r="E63" s="980">
        <f>E73+E77</f>
        <v>1742.2</v>
      </c>
      <c r="F63" s="980">
        <f t="shared" si="3"/>
        <v>75.428076631670095</v>
      </c>
      <c r="G63" s="1565"/>
      <c r="H63" s="980">
        <f>H73+H77</f>
        <v>1742.2</v>
      </c>
      <c r="I63" s="980">
        <f t="shared" si="4"/>
        <v>75.428076631670095</v>
      </c>
      <c r="J63" s="2100"/>
    </row>
    <row r="64" spans="1:10" ht="88.5" customHeight="1" x14ac:dyDescent="0.25">
      <c r="A64" s="2098"/>
      <c r="B64" s="1361"/>
      <c r="C64" s="286" t="s">
        <v>16</v>
      </c>
      <c r="D64" s="980">
        <f>D67+D70+D74+D78+D82+D86+D90+D94</f>
        <v>2321.8199999999997</v>
      </c>
      <c r="E64" s="980">
        <f>E67+E70+E74+E78+E82+E86+E90+E94</f>
        <v>580.79999999999995</v>
      </c>
      <c r="F64" s="980">
        <f t="shared" si="3"/>
        <v>25.014859032999976</v>
      </c>
      <c r="G64" s="1565"/>
      <c r="H64" s="980">
        <f>E64</f>
        <v>580.79999999999995</v>
      </c>
      <c r="I64" s="980">
        <f t="shared" si="4"/>
        <v>25.014859032999976</v>
      </c>
      <c r="J64" s="2100"/>
    </row>
    <row r="65" spans="1:10" ht="107.25" customHeight="1" x14ac:dyDescent="0.25">
      <c r="A65" s="2098"/>
      <c r="B65" s="1361"/>
      <c r="C65" s="286" t="s">
        <v>19</v>
      </c>
      <c r="D65" s="980">
        <f>D68+D71+D75+D79+D83+D87+D91+D95</f>
        <v>249.5</v>
      </c>
      <c r="E65" s="980">
        <f>E68+E71+E75+E79+E83+E87+E91+E95</f>
        <v>58.1</v>
      </c>
      <c r="F65" s="980">
        <f t="shared" si="3"/>
        <v>23.286573146292586</v>
      </c>
      <c r="G65" s="1566"/>
      <c r="H65" s="980">
        <f>E65</f>
        <v>58.1</v>
      </c>
      <c r="I65" s="980">
        <f t="shared" si="4"/>
        <v>23.286573146292586</v>
      </c>
      <c r="J65" s="2101"/>
    </row>
    <row r="66" spans="1:10" ht="28.5" customHeight="1" x14ac:dyDescent="0.25">
      <c r="A66" s="2006" t="s">
        <v>379</v>
      </c>
      <c r="B66" s="1333" t="s">
        <v>1090</v>
      </c>
      <c r="C66" s="456" t="s">
        <v>15</v>
      </c>
      <c r="D66" s="951">
        <f>D67+D68</f>
        <v>0</v>
      </c>
      <c r="E66" s="951">
        <f>E67+E68</f>
        <v>0</v>
      </c>
      <c r="F66" s="951">
        <v>0</v>
      </c>
      <c r="G66" s="1335"/>
      <c r="H66" s="951">
        <f>H67+H68</f>
        <v>0</v>
      </c>
      <c r="I66" s="951">
        <v>0</v>
      </c>
      <c r="J66" s="1335" t="s">
        <v>530</v>
      </c>
    </row>
    <row r="67" spans="1:10" ht="78" customHeight="1" x14ac:dyDescent="0.25">
      <c r="A67" s="2006"/>
      <c r="B67" s="1333"/>
      <c r="C67" s="456" t="s">
        <v>16</v>
      </c>
      <c r="D67" s="951">
        <v>0</v>
      </c>
      <c r="E67" s="951">
        <v>0</v>
      </c>
      <c r="F67" s="951">
        <v>0</v>
      </c>
      <c r="G67" s="1335"/>
      <c r="H67" s="951">
        <v>0</v>
      </c>
      <c r="I67" s="951">
        <v>0</v>
      </c>
      <c r="J67" s="1335"/>
    </row>
    <row r="68" spans="1:10" ht="96.75" customHeight="1" x14ac:dyDescent="0.25">
      <c r="A68" s="2006"/>
      <c r="B68" s="1333"/>
      <c r="C68" s="456" t="s">
        <v>19</v>
      </c>
      <c r="D68" s="951">
        <v>0</v>
      </c>
      <c r="E68" s="557">
        <v>0</v>
      </c>
      <c r="F68" s="951">
        <v>0</v>
      </c>
      <c r="G68" s="1335"/>
      <c r="H68" s="557">
        <v>0</v>
      </c>
      <c r="I68" s="951">
        <v>0</v>
      </c>
      <c r="J68" s="1335"/>
    </row>
    <row r="69" spans="1:10" ht="21" customHeight="1" x14ac:dyDescent="0.25">
      <c r="A69" s="2006" t="s">
        <v>381</v>
      </c>
      <c r="B69" s="1333" t="s">
        <v>1091</v>
      </c>
      <c r="C69" s="456" t="s">
        <v>15</v>
      </c>
      <c r="D69" s="951">
        <f>D70+D71</f>
        <v>0</v>
      </c>
      <c r="E69" s="951">
        <f>E70+E71</f>
        <v>0</v>
      </c>
      <c r="F69" s="951">
        <v>0</v>
      </c>
      <c r="G69" s="1335"/>
      <c r="H69" s="951">
        <f>H70+H71</f>
        <v>0</v>
      </c>
      <c r="I69" s="951">
        <v>0</v>
      </c>
      <c r="J69" s="1335" t="s">
        <v>530</v>
      </c>
    </row>
    <row r="70" spans="1:10" ht="83.25" customHeight="1" x14ac:dyDescent="0.25">
      <c r="A70" s="2006"/>
      <c r="B70" s="1333"/>
      <c r="C70" s="456" t="s">
        <v>16</v>
      </c>
      <c r="D70" s="951">
        <v>0</v>
      </c>
      <c r="E70" s="951">
        <v>0</v>
      </c>
      <c r="F70" s="951">
        <v>0</v>
      </c>
      <c r="G70" s="1335"/>
      <c r="H70" s="951">
        <v>0</v>
      </c>
      <c r="I70" s="951">
        <v>0</v>
      </c>
      <c r="J70" s="1335"/>
    </row>
    <row r="71" spans="1:10" ht="102.75" customHeight="1" x14ac:dyDescent="0.25">
      <c r="A71" s="2006"/>
      <c r="B71" s="1333"/>
      <c r="C71" s="456" t="s">
        <v>19</v>
      </c>
      <c r="D71" s="951">
        <v>0</v>
      </c>
      <c r="E71" s="951">
        <v>0</v>
      </c>
      <c r="F71" s="951">
        <v>0</v>
      </c>
      <c r="G71" s="1335"/>
      <c r="H71" s="951">
        <v>0</v>
      </c>
      <c r="I71" s="951">
        <v>0</v>
      </c>
      <c r="J71" s="1335"/>
    </row>
    <row r="72" spans="1:10" ht="25.5" customHeight="1" x14ac:dyDescent="0.25">
      <c r="A72" s="2006" t="s">
        <v>383</v>
      </c>
      <c r="B72" s="1333" t="s">
        <v>1092</v>
      </c>
      <c r="C72" s="456" t="s">
        <v>15</v>
      </c>
      <c r="D72" s="951">
        <f>D73+D74+D75</f>
        <v>0</v>
      </c>
      <c r="E72" s="951">
        <f>E73+E74+E75</f>
        <v>0</v>
      </c>
      <c r="F72" s="951">
        <v>0</v>
      </c>
      <c r="G72" s="1335"/>
      <c r="H72" s="951">
        <f>H73+H74+H75</f>
        <v>0</v>
      </c>
      <c r="I72" s="951">
        <v>0</v>
      </c>
      <c r="J72" s="1335" t="s">
        <v>530</v>
      </c>
    </row>
    <row r="73" spans="1:10" ht="61.5" customHeight="1" x14ac:dyDescent="0.25">
      <c r="A73" s="2006"/>
      <c r="B73" s="1333"/>
      <c r="C73" s="456" t="s">
        <v>18</v>
      </c>
      <c r="D73" s="951">
        <v>0</v>
      </c>
      <c r="E73" s="951">
        <v>0</v>
      </c>
      <c r="F73" s="951">
        <v>0</v>
      </c>
      <c r="G73" s="1335"/>
      <c r="H73" s="951">
        <v>0</v>
      </c>
      <c r="I73" s="951">
        <v>0</v>
      </c>
      <c r="J73" s="1335"/>
    </row>
    <row r="74" spans="1:10" ht="82.5" customHeight="1" x14ac:dyDescent="0.25">
      <c r="A74" s="2006"/>
      <c r="B74" s="1333"/>
      <c r="C74" s="258" t="s">
        <v>16</v>
      </c>
      <c r="D74" s="951">
        <v>0</v>
      </c>
      <c r="E74" s="951">
        <v>0</v>
      </c>
      <c r="F74" s="951">
        <v>0</v>
      </c>
      <c r="G74" s="1335"/>
      <c r="H74" s="951">
        <v>0</v>
      </c>
      <c r="I74" s="951">
        <v>0</v>
      </c>
      <c r="J74" s="1335"/>
    </row>
    <row r="75" spans="1:10" ht="99.75" customHeight="1" x14ac:dyDescent="0.25">
      <c r="A75" s="2006"/>
      <c r="B75" s="1333"/>
      <c r="C75" s="258" t="s">
        <v>19</v>
      </c>
      <c r="D75" s="951">
        <v>0</v>
      </c>
      <c r="E75" s="951">
        <v>0</v>
      </c>
      <c r="F75" s="951">
        <v>0</v>
      </c>
      <c r="G75" s="1335"/>
      <c r="H75" s="951">
        <v>0</v>
      </c>
      <c r="I75" s="951">
        <v>0</v>
      </c>
      <c r="J75" s="1335"/>
    </row>
    <row r="76" spans="1:10" ht="23.25" customHeight="1" x14ac:dyDescent="0.25">
      <c r="A76" s="2006" t="s">
        <v>385</v>
      </c>
      <c r="B76" s="1333" t="s">
        <v>1093</v>
      </c>
      <c r="C76" s="456" t="s">
        <v>15</v>
      </c>
      <c r="D76" s="951">
        <f>D77+D78+D79</f>
        <v>3156.67</v>
      </c>
      <c r="E76" s="557">
        <f>E77+E78+E79</f>
        <v>2381.1</v>
      </c>
      <c r="F76" s="951">
        <f>E76/D76*100</f>
        <v>75.430754560977235</v>
      </c>
      <c r="G76" s="1349" t="s">
        <v>1703</v>
      </c>
      <c r="H76" s="557">
        <f>H77+H78+H79</f>
        <v>2381.1</v>
      </c>
      <c r="I76" s="951">
        <f>H76/D76*100</f>
        <v>75.430754560977235</v>
      </c>
      <c r="J76" s="1702"/>
    </row>
    <row r="77" spans="1:10" ht="61.5" customHeight="1" x14ac:dyDescent="0.25">
      <c r="A77" s="2006"/>
      <c r="B77" s="1333"/>
      <c r="C77" s="456" t="s">
        <v>18</v>
      </c>
      <c r="D77" s="951">
        <v>2309.75</v>
      </c>
      <c r="E77" s="557">
        <v>1742.2</v>
      </c>
      <c r="F77" s="951">
        <f>E77/D77*100</f>
        <v>75.428076631670095</v>
      </c>
      <c r="G77" s="1350"/>
      <c r="H77" s="557">
        <f>E77</f>
        <v>1742.2</v>
      </c>
      <c r="I77" s="951">
        <f>H77/D77*100</f>
        <v>75.428076631670095</v>
      </c>
      <c r="J77" s="1702"/>
    </row>
    <row r="78" spans="1:10" ht="81.75" customHeight="1" x14ac:dyDescent="0.25">
      <c r="A78" s="2006"/>
      <c r="B78" s="1333"/>
      <c r="C78" s="456" t="s">
        <v>16</v>
      </c>
      <c r="D78" s="951">
        <v>769.92</v>
      </c>
      <c r="E78" s="557">
        <v>580.79999999999995</v>
      </c>
      <c r="F78" s="951">
        <f t="shared" ref="F78:F79" si="5">E78/D78*100</f>
        <v>75.436408977556113</v>
      </c>
      <c r="G78" s="1350"/>
      <c r="H78" s="557">
        <f>E78</f>
        <v>580.79999999999995</v>
      </c>
      <c r="I78" s="951">
        <f t="shared" ref="I78:I79" si="6">H78/D78*100</f>
        <v>75.436408977556113</v>
      </c>
      <c r="J78" s="1702"/>
    </row>
    <row r="79" spans="1:10" ht="101.25" customHeight="1" x14ac:dyDescent="0.25">
      <c r="A79" s="2006"/>
      <c r="B79" s="1333"/>
      <c r="C79" s="456" t="s">
        <v>19</v>
      </c>
      <c r="D79" s="951">
        <v>77</v>
      </c>
      <c r="E79" s="557">
        <v>58.1</v>
      </c>
      <c r="F79" s="951">
        <f t="shared" si="5"/>
        <v>75.454545454545453</v>
      </c>
      <c r="G79" s="1351"/>
      <c r="H79" s="557">
        <f>E79</f>
        <v>58.1</v>
      </c>
      <c r="I79" s="951">
        <f t="shared" si="6"/>
        <v>75.454545454545453</v>
      </c>
      <c r="J79" s="1702"/>
    </row>
    <row r="80" spans="1:10" ht="28.5" customHeight="1" x14ac:dyDescent="0.25">
      <c r="A80" s="1982" t="s">
        <v>495</v>
      </c>
      <c r="B80" s="1333" t="s">
        <v>1094</v>
      </c>
      <c r="C80" s="456" t="s">
        <v>15</v>
      </c>
      <c r="D80" s="951">
        <f>D81+D82+D83</f>
        <v>959.4</v>
      </c>
      <c r="E80" s="951">
        <f>E81+E82+E83</f>
        <v>0</v>
      </c>
      <c r="F80" s="951">
        <v>0</v>
      </c>
      <c r="G80" s="1335" t="s">
        <v>1008</v>
      </c>
      <c r="H80" s="951">
        <f>H81+H82+H83</f>
        <v>0</v>
      </c>
      <c r="I80" s="951">
        <v>0</v>
      </c>
      <c r="J80" s="1335" t="s">
        <v>1446</v>
      </c>
    </row>
    <row r="81" spans="1:10" ht="62.25" customHeight="1" x14ac:dyDescent="0.25">
      <c r="A81" s="1983"/>
      <c r="B81" s="1333"/>
      <c r="C81" s="456" t="s">
        <v>18</v>
      </c>
      <c r="D81" s="951">
        <v>0</v>
      </c>
      <c r="E81" s="951">
        <v>0</v>
      </c>
      <c r="F81" s="951">
        <v>0</v>
      </c>
      <c r="G81" s="1335"/>
      <c r="H81" s="951">
        <v>0</v>
      </c>
      <c r="I81" s="951">
        <v>0</v>
      </c>
      <c r="J81" s="1335"/>
    </row>
    <row r="82" spans="1:10" ht="81" customHeight="1" x14ac:dyDescent="0.25">
      <c r="A82" s="1983"/>
      <c r="B82" s="1333"/>
      <c r="C82" s="258" t="s">
        <v>16</v>
      </c>
      <c r="D82" s="951">
        <v>863.4</v>
      </c>
      <c r="E82" s="557">
        <v>0</v>
      </c>
      <c r="F82" s="951">
        <v>0</v>
      </c>
      <c r="G82" s="1335"/>
      <c r="H82" s="557">
        <v>0</v>
      </c>
      <c r="I82" s="951">
        <v>0</v>
      </c>
      <c r="J82" s="1335"/>
    </row>
    <row r="83" spans="1:10" ht="154.5" customHeight="1" x14ac:dyDescent="0.25">
      <c r="A83" s="1984"/>
      <c r="B83" s="1333"/>
      <c r="C83" s="258" t="s">
        <v>19</v>
      </c>
      <c r="D83" s="951">
        <v>96</v>
      </c>
      <c r="E83" s="557">
        <v>0</v>
      </c>
      <c r="F83" s="951">
        <v>0</v>
      </c>
      <c r="G83" s="1335"/>
      <c r="H83" s="557">
        <v>0</v>
      </c>
      <c r="I83" s="951">
        <v>0</v>
      </c>
      <c r="J83" s="1335"/>
    </row>
    <row r="84" spans="1:10" ht="30" customHeight="1" x14ac:dyDescent="0.25">
      <c r="A84" s="1982" t="s">
        <v>496</v>
      </c>
      <c r="B84" s="1333" t="s">
        <v>1095</v>
      </c>
      <c r="C84" s="456" t="s">
        <v>15</v>
      </c>
      <c r="D84" s="951">
        <f>D85+D86+D87</f>
        <v>765</v>
      </c>
      <c r="E84" s="951">
        <f>E85+E86+E87</f>
        <v>0</v>
      </c>
      <c r="F84" s="951">
        <v>0</v>
      </c>
      <c r="G84" s="1335" t="s">
        <v>1008</v>
      </c>
      <c r="H84" s="951">
        <f>H85+H86+H87</f>
        <v>0</v>
      </c>
      <c r="I84" s="951">
        <v>0</v>
      </c>
      <c r="J84" s="1335" t="s">
        <v>1446</v>
      </c>
    </row>
    <row r="85" spans="1:10" ht="55.5" customHeight="1" x14ac:dyDescent="0.25">
      <c r="A85" s="1983"/>
      <c r="B85" s="1333"/>
      <c r="C85" s="456" t="s">
        <v>18</v>
      </c>
      <c r="D85" s="951">
        <v>0</v>
      </c>
      <c r="E85" s="951">
        <v>0</v>
      </c>
      <c r="F85" s="951">
        <v>0</v>
      </c>
      <c r="G85" s="1335"/>
      <c r="H85" s="951">
        <v>0</v>
      </c>
      <c r="I85" s="951">
        <v>0</v>
      </c>
      <c r="J85" s="1335"/>
    </row>
    <row r="86" spans="1:10" ht="72" customHeight="1" x14ac:dyDescent="0.25">
      <c r="A86" s="1983"/>
      <c r="B86" s="1333"/>
      <c r="C86" s="258" t="s">
        <v>16</v>
      </c>
      <c r="D86" s="951">
        <v>688.5</v>
      </c>
      <c r="E86" s="557">
        <v>0</v>
      </c>
      <c r="F86" s="951">
        <v>0</v>
      </c>
      <c r="G86" s="1335"/>
      <c r="H86" s="557">
        <v>0</v>
      </c>
      <c r="I86" s="951">
        <v>0</v>
      </c>
      <c r="J86" s="1335"/>
    </row>
    <row r="87" spans="1:10" ht="90.75" customHeight="1" x14ac:dyDescent="0.25">
      <c r="A87" s="1984"/>
      <c r="B87" s="1333"/>
      <c r="C87" s="258" t="s">
        <v>19</v>
      </c>
      <c r="D87" s="951">
        <v>76.5</v>
      </c>
      <c r="E87" s="557">
        <v>0</v>
      </c>
      <c r="F87" s="951">
        <v>0</v>
      </c>
      <c r="G87" s="1335"/>
      <c r="H87" s="557">
        <v>0</v>
      </c>
      <c r="I87" s="951">
        <v>0</v>
      </c>
      <c r="J87" s="1335"/>
    </row>
    <row r="88" spans="1:10" ht="29.25" customHeight="1" x14ac:dyDescent="0.25">
      <c r="A88" s="1982" t="s">
        <v>1096</v>
      </c>
      <c r="B88" s="1333" t="s">
        <v>1097</v>
      </c>
      <c r="C88" s="456" t="s">
        <v>15</v>
      </c>
      <c r="D88" s="951">
        <f>D89+D90+D91</f>
        <v>0</v>
      </c>
      <c r="E88" s="951">
        <f>E89+E90+E91</f>
        <v>0</v>
      </c>
      <c r="F88" s="951">
        <v>0</v>
      </c>
      <c r="G88" s="1349"/>
      <c r="H88" s="951">
        <f>H89+H90+H91</f>
        <v>0</v>
      </c>
      <c r="I88" s="951">
        <v>0</v>
      </c>
      <c r="J88" s="1349" t="s">
        <v>530</v>
      </c>
    </row>
    <row r="89" spans="1:10" ht="57.75" customHeight="1" x14ac:dyDescent="0.25">
      <c r="A89" s="1983"/>
      <c r="B89" s="1333"/>
      <c r="C89" s="456" t="s">
        <v>18</v>
      </c>
      <c r="D89" s="951">
        <v>0</v>
      </c>
      <c r="E89" s="951">
        <v>0</v>
      </c>
      <c r="F89" s="951">
        <v>0</v>
      </c>
      <c r="G89" s="1350"/>
      <c r="H89" s="951">
        <v>0</v>
      </c>
      <c r="I89" s="951">
        <v>0</v>
      </c>
      <c r="J89" s="1350"/>
    </row>
    <row r="90" spans="1:10" ht="76.5" customHeight="1" x14ac:dyDescent="0.25">
      <c r="A90" s="1983"/>
      <c r="B90" s="1333"/>
      <c r="C90" s="258" t="s">
        <v>16</v>
      </c>
      <c r="D90" s="951">
        <v>0</v>
      </c>
      <c r="E90" s="557">
        <v>0</v>
      </c>
      <c r="F90" s="951">
        <v>0</v>
      </c>
      <c r="G90" s="1350"/>
      <c r="H90" s="557">
        <v>0</v>
      </c>
      <c r="I90" s="951">
        <v>0</v>
      </c>
      <c r="J90" s="1350"/>
    </row>
    <row r="91" spans="1:10" ht="98.25" customHeight="1" x14ac:dyDescent="0.25">
      <c r="A91" s="1984"/>
      <c r="B91" s="1333"/>
      <c r="C91" s="258" t="s">
        <v>19</v>
      </c>
      <c r="D91" s="951">
        <v>0</v>
      </c>
      <c r="E91" s="557">
        <v>0</v>
      </c>
      <c r="F91" s="951">
        <v>0</v>
      </c>
      <c r="G91" s="1351"/>
      <c r="H91" s="557">
        <v>0</v>
      </c>
      <c r="I91" s="951">
        <v>0</v>
      </c>
      <c r="J91" s="1351"/>
    </row>
    <row r="92" spans="1:10" ht="33" customHeight="1" x14ac:dyDescent="0.25">
      <c r="A92" s="1982" t="s">
        <v>1098</v>
      </c>
      <c r="B92" s="1343" t="s">
        <v>1144</v>
      </c>
      <c r="C92" s="456" t="s">
        <v>15</v>
      </c>
      <c r="D92" s="951">
        <f>D93+D94+D95</f>
        <v>0</v>
      </c>
      <c r="E92" s="951">
        <f>E93+E94+E95</f>
        <v>0</v>
      </c>
      <c r="F92" s="951">
        <v>0</v>
      </c>
      <c r="G92" s="1349"/>
      <c r="H92" s="951">
        <f>H93+H94+H95</f>
        <v>0</v>
      </c>
      <c r="I92" s="951">
        <v>0</v>
      </c>
      <c r="J92" s="1349" t="s">
        <v>530</v>
      </c>
    </row>
    <row r="93" spans="1:10" ht="57.75" customHeight="1" x14ac:dyDescent="0.25">
      <c r="A93" s="1983"/>
      <c r="B93" s="1344"/>
      <c r="C93" s="456" t="s">
        <v>18</v>
      </c>
      <c r="D93" s="951">
        <v>0</v>
      </c>
      <c r="E93" s="951">
        <v>0</v>
      </c>
      <c r="F93" s="951">
        <v>0</v>
      </c>
      <c r="G93" s="1350"/>
      <c r="H93" s="951">
        <v>0</v>
      </c>
      <c r="I93" s="951">
        <v>0</v>
      </c>
      <c r="J93" s="1350"/>
    </row>
    <row r="94" spans="1:10" ht="72.75" customHeight="1" x14ac:dyDescent="0.25">
      <c r="A94" s="1983"/>
      <c r="B94" s="1344"/>
      <c r="C94" s="258" t="s">
        <v>16</v>
      </c>
      <c r="D94" s="951">
        <v>0</v>
      </c>
      <c r="E94" s="557">
        <v>0</v>
      </c>
      <c r="F94" s="951">
        <v>0</v>
      </c>
      <c r="G94" s="1350"/>
      <c r="H94" s="557">
        <v>0</v>
      </c>
      <c r="I94" s="951">
        <v>0</v>
      </c>
      <c r="J94" s="1350"/>
    </row>
    <row r="95" spans="1:10" ht="92.25" customHeight="1" x14ac:dyDescent="0.25">
      <c r="A95" s="1984"/>
      <c r="B95" s="1345"/>
      <c r="C95" s="258" t="s">
        <v>19</v>
      </c>
      <c r="D95" s="951">
        <v>0</v>
      </c>
      <c r="E95" s="557">
        <v>0</v>
      </c>
      <c r="F95" s="951">
        <v>0</v>
      </c>
      <c r="G95" s="1351"/>
      <c r="H95" s="557">
        <v>0</v>
      </c>
      <c r="I95" s="951">
        <v>0</v>
      </c>
      <c r="J95" s="1351"/>
    </row>
    <row r="96" spans="1:10" ht="28.5" customHeight="1" x14ac:dyDescent="0.25">
      <c r="A96" s="2098"/>
      <c r="B96" s="1355" t="s">
        <v>47</v>
      </c>
      <c r="C96" s="286" t="s">
        <v>15</v>
      </c>
      <c r="D96" s="980">
        <f>D97+D98+D99</f>
        <v>77960.76999999999</v>
      </c>
      <c r="E96" s="136">
        <f>E97+E98+E99</f>
        <v>47422.299999999996</v>
      </c>
      <c r="F96" s="980">
        <f t="shared" si="3"/>
        <v>60.828414085699769</v>
      </c>
      <c r="G96" s="1564"/>
      <c r="H96" s="980">
        <f>H97+H98+H99</f>
        <v>47422.299999999996</v>
      </c>
      <c r="I96" s="980">
        <f>H96/D96*100</f>
        <v>60.828414085699769</v>
      </c>
      <c r="J96" s="2099"/>
    </row>
    <row r="97" spans="1:10" ht="60" customHeight="1" x14ac:dyDescent="0.25">
      <c r="A97" s="2098"/>
      <c r="B97" s="1355"/>
      <c r="C97" s="286" t="s">
        <v>18</v>
      </c>
      <c r="D97" s="980">
        <f>D63</f>
        <v>2309.75</v>
      </c>
      <c r="E97" s="980">
        <f>E63</f>
        <v>1742.2</v>
      </c>
      <c r="F97" s="980">
        <f t="shared" si="3"/>
        <v>75.428076631670095</v>
      </c>
      <c r="G97" s="1565"/>
      <c r="H97" s="980">
        <f>H63</f>
        <v>1742.2</v>
      </c>
      <c r="I97" s="980">
        <f t="shared" ref="I97:I103" si="7">H97/D97*100</f>
        <v>75.428076631670095</v>
      </c>
      <c r="J97" s="2100"/>
    </row>
    <row r="98" spans="1:10" ht="77.25" customHeight="1" x14ac:dyDescent="0.25">
      <c r="A98" s="2098"/>
      <c r="B98" s="1355"/>
      <c r="C98" s="286" t="s">
        <v>16</v>
      </c>
      <c r="D98" s="980">
        <f>D57+D64</f>
        <v>2321.8199999999997</v>
      </c>
      <c r="E98" s="980">
        <f>E57+E64</f>
        <v>580.79999999999995</v>
      </c>
      <c r="F98" s="980">
        <f t="shared" si="3"/>
        <v>25.014859032999976</v>
      </c>
      <c r="G98" s="1565"/>
      <c r="H98" s="980">
        <f>H57+H64</f>
        <v>580.79999999999995</v>
      </c>
      <c r="I98" s="980">
        <f t="shared" si="7"/>
        <v>25.014859032999976</v>
      </c>
      <c r="J98" s="2100"/>
    </row>
    <row r="99" spans="1:10" ht="98.25" customHeight="1" x14ac:dyDescent="0.25">
      <c r="A99" s="2098"/>
      <c r="B99" s="1355"/>
      <c r="C99" s="286" t="s">
        <v>19</v>
      </c>
      <c r="D99" s="980">
        <f>D39+D45+D47+D51+D53+D58+D65</f>
        <v>73329.2</v>
      </c>
      <c r="E99" s="980">
        <f>E39+E45+E47+E51+E53+E58+E65</f>
        <v>45099.299999999996</v>
      </c>
      <c r="F99" s="980">
        <f t="shared" si="3"/>
        <v>61.502511959765002</v>
      </c>
      <c r="G99" s="1566"/>
      <c r="H99" s="980">
        <f>H39+H45+H47+H51+H53+H58+H65</f>
        <v>45099.299999999996</v>
      </c>
      <c r="I99" s="980">
        <f t="shared" si="7"/>
        <v>61.502511959765002</v>
      </c>
      <c r="J99" s="2101"/>
    </row>
    <row r="100" spans="1:10" ht="24.75" customHeight="1" x14ac:dyDescent="0.25">
      <c r="A100" s="2102"/>
      <c r="B100" s="2103" t="s">
        <v>54</v>
      </c>
      <c r="C100" s="286" t="s">
        <v>15</v>
      </c>
      <c r="D100" s="980">
        <f>D101+D102+D103</f>
        <v>322762.57</v>
      </c>
      <c r="E100" s="980">
        <f>E101+E102+E103</f>
        <v>228534.99999999997</v>
      </c>
      <c r="F100" s="980">
        <f t="shared" si="3"/>
        <v>70.805917798956671</v>
      </c>
      <c r="G100" s="1564"/>
      <c r="H100" s="136">
        <f>H101+H102+H103</f>
        <v>228534.99999999997</v>
      </c>
      <c r="I100" s="980">
        <f t="shared" si="7"/>
        <v>70.805917798956671</v>
      </c>
      <c r="J100" s="2095"/>
    </row>
    <row r="101" spans="1:10" ht="59.25" customHeight="1" x14ac:dyDescent="0.25">
      <c r="A101" s="2102"/>
      <c r="B101" s="2103"/>
      <c r="C101" s="286" t="s">
        <v>18</v>
      </c>
      <c r="D101" s="980">
        <f>D97</f>
        <v>2309.75</v>
      </c>
      <c r="E101" s="980">
        <f>E97</f>
        <v>1742.2</v>
      </c>
      <c r="F101" s="980">
        <f t="shared" si="3"/>
        <v>75.428076631670095</v>
      </c>
      <c r="G101" s="1565"/>
      <c r="H101" s="980">
        <f>H97</f>
        <v>1742.2</v>
      </c>
      <c r="I101" s="980">
        <f t="shared" si="7"/>
        <v>75.428076631670095</v>
      </c>
      <c r="J101" s="2096"/>
    </row>
    <row r="102" spans="1:10" ht="78.75" customHeight="1" x14ac:dyDescent="0.25">
      <c r="A102" s="2102"/>
      <c r="B102" s="2103"/>
      <c r="C102" s="286" t="s">
        <v>16</v>
      </c>
      <c r="D102" s="980">
        <f>D36+D98</f>
        <v>14226.82</v>
      </c>
      <c r="E102" s="980">
        <f>E36+E98</f>
        <v>8449.7999999999993</v>
      </c>
      <c r="F102" s="980">
        <f t="shared" si="3"/>
        <v>59.393455459477238</v>
      </c>
      <c r="G102" s="1565"/>
      <c r="H102" s="980">
        <f>H36+H98</f>
        <v>8449.7999999999993</v>
      </c>
      <c r="I102" s="980">
        <f t="shared" si="7"/>
        <v>59.393455459477238</v>
      </c>
      <c r="J102" s="2096"/>
    </row>
    <row r="103" spans="1:10" ht="95.25" customHeight="1" x14ac:dyDescent="0.25">
      <c r="A103" s="2102"/>
      <c r="B103" s="2103"/>
      <c r="C103" s="286" t="s">
        <v>19</v>
      </c>
      <c r="D103" s="980">
        <f>D37+D99</f>
        <v>306226</v>
      </c>
      <c r="E103" s="980">
        <f>E37+E99</f>
        <v>218342.99999999997</v>
      </c>
      <c r="F103" s="980">
        <f t="shared" si="3"/>
        <v>71.301261160058246</v>
      </c>
      <c r="G103" s="1566"/>
      <c r="H103" s="980">
        <f>H37+H99</f>
        <v>218342.99999999997</v>
      </c>
      <c r="I103" s="980">
        <f t="shared" si="7"/>
        <v>71.301261160058246</v>
      </c>
      <c r="J103" s="2097"/>
    </row>
  </sheetData>
  <mergeCells count="99">
    <mergeCell ref="A1:J1"/>
    <mergeCell ref="A2:J2"/>
    <mergeCell ref="A3:J3"/>
    <mergeCell ref="A7:J7"/>
    <mergeCell ref="A10:A11"/>
    <mergeCell ref="B10:B11"/>
    <mergeCell ref="C10:C11"/>
    <mergeCell ref="D10:D11"/>
    <mergeCell ref="E10:E11"/>
    <mergeCell ref="F10:F11"/>
    <mergeCell ref="G10:G11"/>
    <mergeCell ref="H10:H11"/>
    <mergeCell ref="I10:I11"/>
    <mergeCell ref="J10:J11"/>
    <mergeCell ref="A12:A14"/>
    <mergeCell ref="B12:B14"/>
    <mergeCell ref="G12:G14"/>
    <mergeCell ref="J12:J14"/>
    <mergeCell ref="A15:A17"/>
    <mergeCell ref="B15:B17"/>
    <mergeCell ref="G15:G17"/>
    <mergeCell ref="J15:J17"/>
    <mergeCell ref="A18:A20"/>
    <mergeCell ref="B18:B20"/>
    <mergeCell ref="G18:G20"/>
    <mergeCell ref="J18:J20"/>
    <mergeCell ref="A23:A25"/>
    <mergeCell ref="B23:B25"/>
    <mergeCell ref="G23:G25"/>
    <mergeCell ref="J23:J25"/>
    <mergeCell ref="A26:A28"/>
    <mergeCell ref="B26:B28"/>
    <mergeCell ref="G26:G28"/>
    <mergeCell ref="J26:J28"/>
    <mergeCell ref="A35:A37"/>
    <mergeCell ref="B35:B37"/>
    <mergeCell ref="A38:J38"/>
    <mergeCell ref="A29:A31"/>
    <mergeCell ref="B29:B31"/>
    <mergeCell ref="G29:G31"/>
    <mergeCell ref="J29:J31"/>
    <mergeCell ref="A32:A34"/>
    <mergeCell ref="B32:B34"/>
    <mergeCell ref="G32:G34"/>
    <mergeCell ref="J32:J34"/>
    <mergeCell ref="G35:G37"/>
    <mergeCell ref="J35:J37"/>
    <mergeCell ref="A66:A68"/>
    <mergeCell ref="B66:B68"/>
    <mergeCell ref="G66:G68"/>
    <mergeCell ref="J66:J68"/>
    <mergeCell ref="A56:A58"/>
    <mergeCell ref="B56:B58"/>
    <mergeCell ref="A59:A61"/>
    <mergeCell ref="B59:B61"/>
    <mergeCell ref="G59:G61"/>
    <mergeCell ref="J59:J61"/>
    <mergeCell ref="A62:A65"/>
    <mergeCell ref="B62:B65"/>
    <mergeCell ref="J56:J58"/>
    <mergeCell ref="G56:G58"/>
    <mergeCell ref="G62:G65"/>
    <mergeCell ref="J62:J65"/>
    <mergeCell ref="A69:A71"/>
    <mergeCell ref="B69:B71"/>
    <mergeCell ref="G69:G71"/>
    <mergeCell ref="J69:J71"/>
    <mergeCell ref="A72:A75"/>
    <mergeCell ref="B72:B75"/>
    <mergeCell ref="G72:G75"/>
    <mergeCell ref="J72:J75"/>
    <mergeCell ref="A76:A79"/>
    <mergeCell ref="B76:B79"/>
    <mergeCell ref="G76:G79"/>
    <mergeCell ref="J76:J79"/>
    <mergeCell ref="A80:A83"/>
    <mergeCell ref="B80:B83"/>
    <mergeCell ref="G80:G83"/>
    <mergeCell ref="J80:J83"/>
    <mergeCell ref="A84:A87"/>
    <mergeCell ref="B84:B87"/>
    <mergeCell ref="G84:G87"/>
    <mergeCell ref="J84:J87"/>
    <mergeCell ref="A88:A91"/>
    <mergeCell ref="B88:B91"/>
    <mergeCell ref="J100:J103"/>
    <mergeCell ref="G88:G91"/>
    <mergeCell ref="J88:J91"/>
    <mergeCell ref="J92:J95"/>
    <mergeCell ref="A96:A99"/>
    <mergeCell ref="B96:B99"/>
    <mergeCell ref="G96:G99"/>
    <mergeCell ref="J96:J99"/>
    <mergeCell ref="A100:A103"/>
    <mergeCell ref="B100:B103"/>
    <mergeCell ref="A92:A95"/>
    <mergeCell ref="B92:B95"/>
    <mergeCell ref="G92:G95"/>
    <mergeCell ref="G100:G103"/>
  </mergeCells>
  <pageMargins left="0.78740157480314965" right="0.39370078740157483" top="0.78740157480314965" bottom="0.78740157480314965" header="0.39370078740157483" footer="0.39370078740157483"/>
  <pageSetup paperSize="9" scale="62" firstPageNumber="167" orientation="landscape" useFirstPageNumber="1" r:id="rId1"/>
  <headerFooter>
    <oddFooter>&amp;R&amp;"Times New Roman,обычный"&amp;14&amp;P</oddFooter>
  </headerFooter>
  <rowBreaks count="5" manualBreakCount="5">
    <brk id="11" max="16383" man="1"/>
    <brk id="28" max="16383" man="1"/>
    <brk id="65" max="16383" man="1"/>
    <brk id="75" max="16383" man="1"/>
    <brk id="8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O85"/>
  <sheetViews>
    <sheetView view="pageBreakPreview" topLeftCell="A43" zoomScale="60" zoomScaleNormal="70" zoomScalePageLayoutView="60" workbookViewId="0">
      <selection activeCell="F59" sqref="F59"/>
    </sheetView>
  </sheetViews>
  <sheetFormatPr defaultColWidth="8.7109375" defaultRowHeight="18" x14ac:dyDescent="0.25"/>
  <cols>
    <col min="1" max="1" width="5.5703125" style="34" customWidth="1"/>
    <col min="2" max="2" width="41.5703125" style="1253" customWidth="1"/>
    <col min="3" max="3" width="16.28515625" style="101" customWidth="1"/>
    <col min="4" max="4" width="13.140625" style="101" customWidth="1"/>
    <col min="5" max="5" width="14.5703125" style="101" customWidth="1"/>
    <col min="6" max="6" width="14.42578125" style="101" customWidth="1"/>
    <col min="7" max="7" width="48.28515625" style="1253" customWidth="1"/>
    <col min="8" max="8" width="11.140625" style="101" customWidth="1"/>
    <col min="9" max="9" width="10.140625" style="101" customWidth="1"/>
    <col min="10" max="10" width="40.28515625" style="1253" customWidth="1"/>
    <col min="11" max="256" width="8.7109375" style="101"/>
    <col min="257" max="257" width="8.7109375" style="101" customWidth="1"/>
    <col min="258" max="258" width="45.7109375" style="101" customWidth="1"/>
    <col min="259" max="259" width="15.7109375" style="101" customWidth="1"/>
    <col min="260" max="261" width="17.7109375" style="101" customWidth="1"/>
    <col min="262" max="262" width="15.28515625" style="101" customWidth="1"/>
    <col min="263" max="263" width="35.7109375" style="101" customWidth="1"/>
    <col min="264" max="264" width="17.7109375" style="101" customWidth="1"/>
    <col min="265" max="265" width="15.28515625" style="101" customWidth="1"/>
    <col min="266" max="266" width="30.7109375" style="101" customWidth="1"/>
    <col min="267" max="512" width="8.7109375" style="101"/>
    <col min="513" max="513" width="8.7109375" style="101" customWidth="1"/>
    <col min="514" max="514" width="45.7109375" style="101" customWidth="1"/>
    <col min="515" max="515" width="15.7109375" style="101" customWidth="1"/>
    <col min="516" max="517" width="17.7109375" style="101" customWidth="1"/>
    <col min="518" max="518" width="15.28515625" style="101" customWidth="1"/>
    <col min="519" max="519" width="35.7109375" style="101" customWidth="1"/>
    <col min="520" max="520" width="17.7109375" style="101" customWidth="1"/>
    <col min="521" max="521" width="15.28515625" style="101" customWidth="1"/>
    <col min="522" max="522" width="30.7109375" style="101" customWidth="1"/>
    <col min="523" max="768" width="8.7109375" style="101"/>
    <col min="769" max="769" width="8.7109375" style="101" customWidth="1"/>
    <col min="770" max="770" width="45.7109375" style="101" customWidth="1"/>
    <col min="771" max="771" width="15.7109375" style="101" customWidth="1"/>
    <col min="772" max="773" width="17.7109375" style="101" customWidth="1"/>
    <col min="774" max="774" width="15.28515625" style="101" customWidth="1"/>
    <col min="775" max="775" width="35.7109375" style="101" customWidth="1"/>
    <col min="776" max="776" width="17.7109375" style="101" customWidth="1"/>
    <col min="777" max="777" width="15.28515625" style="101" customWidth="1"/>
    <col min="778" max="778" width="30.7109375" style="101" customWidth="1"/>
    <col min="779" max="1024" width="8.7109375" style="101"/>
    <col min="1025" max="1025" width="8.7109375" style="101" customWidth="1"/>
    <col min="1026" max="1026" width="45.7109375" style="101" customWidth="1"/>
    <col min="1027" max="1027" width="15.7109375" style="101" customWidth="1"/>
    <col min="1028" max="1029" width="17.7109375" style="101" customWidth="1"/>
    <col min="1030" max="1030" width="15.28515625" style="101" customWidth="1"/>
    <col min="1031" max="1031" width="35.7109375" style="101" customWidth="1"/>
    <col min="1032" max="1032" width="17.7109375" style="101" customWidth="1"/>
    <col min="1033" max="1033" width="15.28515625" style="101" customWidth="1"/>
    <col min="1034" max="1034" width="30.7109375" style="101" customWidth="1"/>
    <col min="1035" max="1280" width="8.7109375" style="101"/>
    <col min="1281" max="1281" width="8.7109375" style="101" customWidth="1"/>
    <col min="1282" max="1282" width="45.7109375" style="101" customWidth="1"/>
    <col min="1283" max="1283" width="15.7109375" style="101" customWidth="1"/>
    <col min="1284" max="1285" width="17.7109375" style="101" customWidth="1"/>
    <col min="1286" max="1286" width="15.28515625" style="101" customWidth="1"/>
    <col min="1287" max="1287" width="35.7109375" style="101" customWidth="1"/>
    <col min="1288" max="1288" width="17.7109375" style="101" customWidth="1"/>
    <col min="1289" max="1289" width="15.28515625" style="101" customWidth="1"/>
    <col min="1290" max="1290" width="30.7109375" style="101" customWidth="1"/>
    <col min="1291" max="1536" width="8.7109375" style="101"/>
    <col min="1537" max="1537" width="8.7109375" style="101" customWidth="1"/>
    <col min="1538" max="1538" width="45.7109375" style="101" customWidth="1"/>
    <col min="1539" max="1539" width="15.7109375" style="101" customWidth="1"/>
    <col min="1540" max="1541" width="17.7109375" style="101" customWidth="1"/>
    <col min="1542" max="1542" width="15.28515625" style="101" customWidth="1"/>
    <col min="1543" max="1543" width="35.7109375" style="101" customWidth="1"/>
    <col min="1544" max="1544" width="17.7109375" style="101" customWidth="1"/>
    <col min="1545" max="1545" width="15.28515625" style="101" customWidth="1"/>
    <col min="1546" max="1546" width="30.7109375" style="101" customWidth="1"/>
    <col min="1547" max="1792" width="8.7109375" style="101"/>
    <col min="1793" max="1793" width="8.7109375" style="101" customWidth="1"/>
    <col min="1794" max="1794" width="45.7109375" style="101" customWidth="1"/>
    <col min="1795" max="1795" width="15.7109375" style="101" customWidth="1"/>
    <col min="1796" max="1797" width="17.7109375" style="101" customWidth="1"/>
    <col min="1798" max="1798" width="15.28515625" style="101" customWidth="1"/>
    <col min="1799" max="1799" width="35.7109375" style="101" customWidth="1"/>
    <col min="1800" max="1800" width="17.7109375" style="101" customWidth="1"/>
    <col min="1801" max="1801" width="15.28515625" style="101" customWidth="1"/>
    <col min="1802" max="1802" width="30.7109375" style="101" customWidth="1"/>
    <col min="1803" max="2048" width="8.7109375" style="101"/>
    <col min="2049" max="2049" width="8.7109375" style="101" customWidth="1"/>
    <col min="2050" max="2050" width="45.7109375" style="101" customWidth="1"/>
    <col min="2051" max="2051" width="15.7109375" style="101" customWidth="1"/>
    <col min="2052" max="2053" width="17.7109375" style="101" customWidth="1"/>
    <col min="2054" max="2054" width="15.28515625" style="101" customWidth="1"/>
    <col min="2055" max="2055" width="35.7109375" style="101" customWidth="1"/>
    <col min="2056" max="2056" width="17.7109375" style="101" customWidth="1"/>
    <col min="2057" max="2057" width="15.28515625" style="101" customWidth="1"/>
    <col min="2058" max="2058" width="30.7109375" style="101" customWidth="1"/>
    <col min="2059" max="2304" width="8.7109375" style="101"/>
    <col min="2305" max="2305" width="8.7109375" style="101" customWidth="1"/>
    <col min="2306" max="2306" width="45.7109375" style="101" customWidth="1"/>
    <col min="2307" max="2307" width="15.7109375" style="101" customWidth="1"/>
    <col min="2308" max="2309" width="17.7109375" style="101" customWidth="1"/>
    <col min="2310" max="2310" width="15.28515625" style="101" customWidth="1"/>
    <col min="2311" max="2311" width="35.7109375" style="101" customWidth="1"/>
    <col min="2312" max="2312" width="17.7109375" style="101" customWidth="1"/>
    <col min="2313" max="2313" width="15.28515625" style="101" customWidth="1"/>
    <col min="2314" max="2314" width="30.7109375" style="101" customWidth="1"/>
    <col min="2315" max="2560" width="8.7109375" style="101"/>
    <col min="2561" max="2561" width="8.7109375" style="101" customWidth="1"/>
    <col min="2562" max="2562" width="45.7109375" style="101" customWidth="1"/>
    <col min="2563" max="2563" width="15.7109375" style="101" customWidth="1"/>
    <col min="2564" max="2565" width="17.7109375" style="101" customWidth="1"/>
    <col min="2566" max="2566" width="15.28515625" style="101" customWidth="1"/>
    <col min="2567" max="2567" width="35.7109375" style="101" customWidth="1"/>
    <col min="2568" max="2568" width="17.7109375" style="101" customWidth="1"/>
    <col min="2569" max="2569" width="15.28515625" style="101" customWidth="1"/>
    <col min="2570" max="2570" width="30.7109375" style="101" customWidth="1"/>
    <col min="2571" max="2816" width="8.7109375" style="101"/>
    <col min="2817" max="2817" width="8.7109375" style="101" customWidth="1"/>
    <col min="2818" max="2818" width="45.7109375" style="101" customWidth="1"/>
    <col min="2819" max="2819" width="15.7109375" style="101" customWidth="1"/>
    <col min="2820" max="2821" width="17.7109375" style="101" customWidth="1"/>
    <col min="2822" max="2822" width="15.28515625" style="101" customWidth="1"/>
    <col min="2823" max="2823" width="35.7109375" style="101" customWidth="1"/>
    <col min="2824" max="2824" width="17.7109375" style="101" customWidth="1"/>
    <col min="2825" max="2825" width="15.28515625" style="101" customWidth="1"/>
    <col min="2826" max="2826" width="30.7109375" style="101" customWidth="1"/>
    <col min="2827" max="3072" width="8.7109375" style="101"/>
    <col min="3073" max="3073" width="8.7109375" style="101" customWidth="1"/>
    <col min="3074" max="3074" width="45.7109375" style="101" customWidth="1"/>
    <col min="3075" max="3075" width="15.7109375" style="101" customWidth="1"/>
    <col min="3076" max="3077" width="17.7109375" style="101" customWidth="1"/>
    <col min="3078" max="3078" width="15.28515625" style="101" customWidth="1"/>
    <col min="3079" max="3079" width="35.7109375" style="101" customWidth="1"/>
    <col min="3080" max="3080" width="17.7109375" style="101" customWidth="1"/>
    <col min="3081" max="3081" width="15.28515625" style="101" customWidth="1"/>
    <col min="3082" max="3082" width="30.7109375" style="101" customWidth="1"/>
    <col min="3083" max="3328" width="8.7109375" style="101"/>
    <col min="3329" max="3329" width="8.7109375" style="101" customWidth="1"/>
    <col min="3330" max="3330" width="45.7109375" style="101" customWidth="1"/>
    <col min="3331" max="3331" width="15.7109375" style="101" customWidth="1"/>
    <col min="3332" max="3333" width="17.7109375" style="101" customWidth="1"/>
    <col min="3334" max="3334" width="15.28515625" style="101" customWidth="1"/>
    <col min="3335" max="3335" width="35.7109375" style="101" customWidth="1"/>
    <col min="3336" max="3336" width="17.7109375" style="101" customWidth="1"/>
    <col min="3337" max="3337" width="15.28515625" style="101" customWidth="1"/>
    <col min="3338" max="3338" width="30.7109375" style="101" customWidth="1"/>
    <col min="3339" max="3584" width="8.7109375" style="101"/>
    <col min="3585" max="3585" width="8.7109375" style="101" customWidth="1"/>
    <col min="3586" max="3586" width="45.7109375" style="101" customWidth="1"/>
    <col min="3587" max="3587" width="15.7109375" style="101" customWidth="1"/>
    <col min="3588" max="3589" width="17.7109375" style="101" customWidth="1"/>
    <col min="3590" max="3590" width="15.28515625" style="101" customWidth="1"/>
    <col min="3591" max="3591" width="35.7109375" style="101" customWidth="1"/>
    <col min="3592" max="3592" width="17.7109375" style="101" customWidth="1"/>
    <col min="3593" max="3593" width="15.28515625" style="101" customWidth="1"/>
    <col min="3594" max="3594" width="30.7109375" style="101" customWidth="1"/>
    <col min="3595" max="3840" width="8.7109375" style="101"/>
    <col min="3841" max="3841" width="8.7109375" style="101" customWidth="1"/>
    <col min="3842" max="3842" width="45.7109375" style="101" customWidth="1"/>
    <col min="3843" max="3843" width="15.7109375" style="101" customWidth="1"/>
    <col min="3844" max="3845" width="17.7109375" style="101" customWidth="1"/>
    <col min="3846" max="3846" width="15.28515625" style="101" customWidth="1"/>
    <col min="3847" max="3847" width="35.7109375" style="101" customWidth="1"/>
    <col min="3848" max="3848" width="17.7109375" style="101" customWidth="1"/>
    <col min="3849" max="3849" width="15.28515625" style="101" customWidth="1"/>
    <col min="3850" max="3850" width="30.7109375" style="101" customWidth="1"/>
    <col min="3851" max="4096" width="8.7109375" style="101"/>
    <col min="4097" max="4097" width="8.7109375" style="101" customWidth="1"/>
    <col min="4098" max="4098" width="45.7109375" style="101" customWidth="1"/>
    <col min="4099" max="4099" width="15.7109375" style="101" customWidth="1"/>
    <col min="4100" max="4101" width="17.7109375" style="101" customWidth="1"/>
    <col min="4102" max="4102" width="15.28515625" style="101" customWidth="1"/>
    <col min="4103" max="4103" width="35.7109375" style="101" customWidth="1"/>
    <col min="4104" max="4104" width="17.7109375" style="101" customWidth="1"/>
    <col min="4105" max="4105" width="15.28515625" style="101" customWidth="1"/>
    <col min="4106" max="4106" width="30.7109375" style="101" customWidth="1"/>
    <col min="4107" max="4352" width="8.7109375" style="101"/>
    <col min="4353" max="4353" width="8.7109375" style="101" customWidth="1"/>
    <col min="4354" max="4354" width="45.7109375" style="101" customWidth="1"/>
    <col min="4355" max="4355" width="15.7109375" style="101" customWidth="1"/>
    <col min="4356" max="4357" width="17.7109375" style="101" customWidth="1"/>
    <col min="4358" max="4358" width="15.28515625" style="101" customWidth="1"/>
    <col min="4359" max="4359" width="35.7109375" style="101" customWidth="1"/>
    <col min="4360" max="4360" width="17.7109375" style="101" customWidth="1"/>
    <col min="4361" max="4361" width="15.28515625" style="101" customWidth="1"/>
    <col min="4362" max="4362" width="30.7109375" style="101" customWidth="1"/>
    <col min="4363" max="4608" width="8.7109375" style="101"/>
    <col min="4609" max="4609" width="8.7109375" style="101" customWidth="1"/>
    <col min="4610" max="4610" width="45.7109375" style="101" customWidth="1"/>
    <col min="4611" max="4611" width="15.7109375" style="101" customWidth="1"/>
    <col min="4612" max="4613" width="17.7109375" style="101" customWidth="1"/>
    <col min="4614" max="4614" width="15.28515625" style="101" customWidth="1"/>
    <col min="4615" max="4615" width="35.7109375" style="101" customWidth="1"/>
    <col min="4616" max="4616" width="17.7109375" style="101" customWidth="1"/>
    <col min="4617" max="4617" width="15.28515625" style="101" customWidth="1"/>
    <col min="4618" max="4618" width="30.7109375" style="101" customWidth="1"/>
    <col min="4619" max="4864" width="8.7109375" style="101"/>
    <col min="4865" max="4865" width="8.7109375" style="101" customWidth="1"/>
    <col min="4866" max="4866" width="45.7109375" style="101" customWidth="1"/>
    <col min="4867" max="4867" width="15.7109375" style="101" customWidth="1"/>
    <col min="4868" max="4869" width="17.7109375" style="101" customWidth="1"/>
    <col min="4870" max="4870" width="15.28515625" style="101" customWidth="1"/>
    <col min="4871" max="4871" width="35.7109375" style="101" customWidth="1"/>
    <col min="4872" max="4872" width="17.7109375" style="101" customWidth="1"/>
    <col min="4873" max="4873" width="15.28515625" style="101" customWidth="1"/>
    <col min="4874" max="4874" width="30.7109375" style="101" customWidth="1"/>
    <col min="4875" max="5120" width="8.7109375" style="101"/>
    <col min="5121" max="5121" width="8.7109375" style="101" customWidth="1"/>
    <col min="5122" max="5122" width="45.7109375" style="101" customWidth="1"/>
    <col min="5123" max="5123" width="15.7109375" style="101" customWidth="1"/>
    <col min="5124" max="5125" width="17.7109375" style="101" customWidth="1"/>
    <col min="5126" max="5126" width="15.28515625" style="101" customWidth="1"/>
    <col min="5127" max="5127" width="35.7109375" style="101" customWidth="1"/>
    <col min="5128" max="5128" width="17.7109375" style="101" customWidth="1"/>
    <col min="5129" max="5129" width="15.28515625" style="101" customWidth="1"/>
    <col min="5130" max="5130" width="30.7109375" style="101" customWidth="1"/>
    <col min="5131" max="5376" width="8.7109375" style="101"/>
    <col min="5377" max="5377" width="8.7109375" style="101" customWidth="1"/>
    <col min="5378" max="5378" width="45.7109375" style="101" customWidth="1"/>
    <col min="5379" max="5379" width="15.7109375" style="101" customWidth="1"/>
    <col min="5380" max="5381" width="17.7109375" style="101" customWidth="1"/>
    <col min="5382" max="5382" width="15.28515625" style="101" customWidth="1"/>
    <col min="5383" max="5383" width="35.7109375" style="101" customWidth="1"/>
    <col min="5384" max="5384" width="17.7109375" style="101" customWidth="1"/>
    <col min="5385" max="5385" width="15.28515625" style="101" customWidth="1"/>
    <col min="5386" max="5386" width="30.7109375" style="101" customWidth="1"/>
    <col min="5387" max="5632" width="8.7109375" style="101"/>
    <col min="5633" max="5633" width="8.7109375" style="101" customWidth="1"/>
    <col min="5634" max="5634" width="45.7109375" style="101" customWidth="1"/>
    <col min="5635" max="5635" width="15.7109375" style="101" customWidth="1"/>
    <col min="5636" max="5637" width="17.7109375" style="101" customWidth="1"/>
    <col min="5638" max="5638" width="15.28515625" style="101" customWidth="1"/>
    <col min="5639" max="5639" width="35.7109375" style="101" customWidth="1"/>
    <col min="5640" max="5640" width="17.7109375" style="101" customWidth="1"/>
    <col min="5641" max="5641" width="15.28515625" style="101" customWidth="1"/>
    <col min="5642" max="5642" width="30.7109375" style="101" customWidth="1"/>
    <col min="5643" max="5888" width="8.7109375" style="101"/>
    <col min="5889" max="5889" width="8.7109375" style="101" customWidth="1"/>
    <col min="5890" max="5890" width="45.7109375" style="101" customWidth="1"/>
    <col min="5891" max="5891" width="15.7109375" style="101" customWidth="1"/>
    <col min="5892" max="5893" width="17.7109375" style="101" customWidth="1"/>
    <col min="5894" max="5894" width="15.28515625" style="101" customWidth="1"/>
    <col min="5895" max="5895" width="35.7109375" style="101" customWidth="1"/>
    <col min="5896" max="5896" width="17.7109375" style="101" customWidth="1"/>
    <col min="5897" max="5897" width="15.28515625" style="101" customWidth="1"/>
    <col min="5898" max="5898" width="30.7109375" style="101" customWidth="1"/>
    <col min="5899" max="6144" width="8.7109375" style="101"/>
    <col min="6145" max="6145" width="8.7109375" style="101" customWidth="1"/>
    <col min="6146" max="6146" width="45.7109375" style="101" customWidth="1"/>
    <col min="6147" max="6147" width="15.7109375" style="101" customWidth="1"/>
    <col min="6148" max="6149" width="17.7109375" style="101" customWidth="1"/>
    <col min="6150" max="6150" width="15.28515625" style="101" customWidth="1"/>
    <col min="6151" max="6151" width="35.7109375" style="101" customWidth="1"/>
    <col min="6152" max="6152" width="17.7109375" style="101" customWidth="1"/>
    <col min="6153" max="6153" width="15.28515625" style="101" customWidth="1"/>
    <col min="6154" max="6154" width="30.7109375" style="101" customWidth="1"/>
    <col min="6155" max="6400" width="8.7109375" style="101"/>
    <col min="6401" max="6401" width="8.7109375" style="101" customWidth="1"/>
    <col min="6402" max="6402" width="45.7109375" style="101" customWidth="1"/>
    <col min="6403" max="6403" width="15.7109375" style="101" customWidth="1"/>
    <col min="6404" max="6405" width="17.7109375" style="101" customWidth="1"/>
    <col min="6406" max="6406" width="15.28515625" style="101" customWidth="1"/>
    <col min="6407" max="6407" width="35.7109375" style="101" customWidth="1"/>
    <col min="6408" max="6408" width="17.7109375" style="101" customWidth="1"/>
    <col min="6409" max="6409" width="15.28515625" style="101" customWidth="1"/>
    <col min="6410" max="6410" width="30.7109375" style="101" customWidth="1"/>
    <col min="6411" max="6656" width="8.7109375" style="101"/>
    <col min="6657" max="6657" width="8.7109375" style="101" customWidth="1"/>
    <col min="6658" max="6658" width="45.7109375" style="101" customWidth="1"/>
    <col min="6659" max="6659" width="15.7109375" style="101" customWidth="1"/>
    <col min="6660" max="6661" width="17.7109375" style="101" customWidth="1"/>
    <col min="6662" max="6662" width="15.28515625" style="101" customWidth="1"/>
    <col min="6663" max="6663" width="35.7109375" style="101" customWidth="1"/>
    <col min="6664" max="6664" width="17.7109375" style="101" customWidth="1"/>
    <col min="6665" max="6665" width="15.28515625" style="101" customWidth="1"/>
    <col min="6666" max="6666" width="30.7109375" style="101" customWidth="1"/>
    <col min="6667" max="6912" width="8.7109375" style="101"/>
    <col min="6913" max="6913" width="8.7109375" style="101" customWidth="1"/>
    <col min="6914" max="6914" width="45.7109375" style="101" customWidth="1"/>
    <col min="6915" max="6915" width="15.7109375" style="101" customWidth="1"/>
    <col min="6916" max="6917" width="17.7109375" style="101" customWidth="1"/>
    <col min="6918" max="6918" width="15.28515625" style="101" customWidth="1"/>
    <col min="6919" max="6919" width="35.7109375" style="101" customWidth="1"/>
    <col min="6920" max="6920" width="17.7109375" style="101" customWidth="1"/>
    <col min="6921" max="6921" width="15.28515625" style="101" customWidth="1"/>
    <col min="6922" max="6922" width="30.7109375" style="101" customWidth="1"/>
    <col min="6923" max="7168" width="8.7109375" style="101"/>
    <col min="7169" max="7169" width="8.7109375" style="101" customWidth="1"/>
    <col min="7170" max="7170" width="45.7109375" style="101" customWidth="1"/>
    <col min="7171" max="7171" width="15.7109375" style="101" customWidth="1"/>
    <col min="7172" max="7173" width="17.7109375" style="101" customWidth="1"/>
    <col min="7174" max="7174" width="15.28515625" style="101" customWidth="1"/>
    <col min="7175" max="7175" width="35.7109375" style="101" customWidth="1"/>
    <col min="7176" max="7176" width="17.7109375" style="101" customWidth="1"/>
    <col min="7177" max="7177" width="15.28515625" style="101" customWidth="1"/>
    <col min="7178" max="7178" width="30.7109375" style="101" customWidth="1"/>
    <col min="7179" max="7424" width="8.7109375" style="101"/>
    <col min="7425" max="7425" width="8.7109375" style="101" customWidth="1"/>
    <col min="7426" max="7426" width="45.7109375" style="101" customWidth="1"/>
    <col min="7427" max="7427" width="15.7109375" style="101" customWidth="1"/>
    <col min="7428" max="7429" width="17.7109375" style="101" customWidth="1"/>
    <col min="7430" max="7430" width="15.28515625" style="101" customWidth="1"/>
    <col min="7431" max="7431" width="35.7109375" style="101" customWidth="1"/>
    <col min="7432" max="7432" width="17.7109375" style="101" customWidth="1"/>
    <col min="7433" max="7433" width="15.28515625" style="101" customWidth="1"/>
    <col min="7434" max="7434" width="30.7109375" style="101" customWidth="1"/>
    <col min="7435" max="7680" width="8.7109375" style="101"/>
    <col min="7681" max="7681" width="8.7109375" style="101" customWidth="1"/>
    <col min="7682" max="7682" width="45.7109375" style="101" customWidth="1"/>
    <col min="7683" max="7683" width="15.7109375" style="101" customWidth="1"/>
    <col min="7684" max="7685" width="17.7109375" style="101" customWidth="1"/>
    <col min="7686" max="7686" width="15.28515625" style="101" customWidth="1"/>
    <col min="7687" max="7687" width="35.7109375" style="101" customWidth="1"/>
    <col min="7688" max="7688" width="17.7109375" style="101" customWidth="1"/>
    <col min="7689" max="7689" width="15.28515625" style="101" customWidth="1"/>
    <col min="7690" max="7690" width="30.7109375" style="101" customWidth="1"/>
    <col min="7691" max="7936" width="8.7109375" style="101"/>
    <col min="7937" max="7937" width="8.7109375" style="101" customWidth="1"/>
    <col min="7938" max="7938" width="45.7109375" style="101" customWidth="1"/>
    <col min="7939" max="7939" width="15.7109375" style="101" customWidth="1"/>
    <col min="7940" max="7941" width="17.7109375" style="101" customWidth="1"/>
    <col min="7942" max="7942" width="15.28515625" style="101" customWidth="1"/>
    <col min="7943" max="7943" width="35.7109375" style="101" customWidth="1"/>
    <col min="7944" max="7944" width="17.7109375" style="101" customWidth="1"/>
    <col min="7945" max="7945" width="15.28515625" style="101" customWidth="1"/>
    <col min="7946" max="7946" width="30.7109375" style="101" customWidth="1"/>
    <col min="7947" max="8192" width="8.7109375" style="101"/>
    <col min="8193" max="8193" width="8.7109375" style="101" customWidth="1"/>
    <col min="8194" max="8194" width="45.7109375" style="101" customWidth="1"/>
    <col min="8195" max="8195" width="15.7109375" style="101" customWidth="1"/>
    <col min="8196" max="8197" width="17.7109375" style="101" customWidth="1"/>
    <col min="8198" max="8198" width="15.28515625" style="101" customWidth="1"/>
    <col min="8199" max="8199" width="35.7109375" style="101" customWidth="1"/>
    <col min="8200" max="8200" width="17.7109375" style="101" customWidth="1"/>
    <col min="8201" max="8201" width="15.28515625" style="101" customWidth="1"/>
    <col min="8202" max="8202" width="30.7109375" style="101" customWidth="1"/>
    <col min="8203" max="8448" width="8.7109375" style="101"/>
    <col min="8449" max="8449" width="8.7109375" style="101" customWidth="1"/>
    <col min="8450" max="8450" width="45.7109375" style="101" customWidth="1"/>
    <col min="8451" max="8451" width="15.7109375" style="101" customWidth="1"/>
    <col min="8452" max="8453" width="17.7109375" style="101" customWidth="1"/>
    <col min="8454" max="8454" width="15.28515625" style="101" customWidth="1"/>
    <col min="8455" max="8455" width="35.7109375" style="101" customWidth="1"/>
    <col min="8456" max="8456" width="17.7109375" style="101" customWidth="1"/>
    <col min="8457" max="8457" width="15.28515625" style="101" customWidth="1"/>
    <col min="8458" max="8458" width="30.7109375" style="101" customWidth="1"/>
    <col min="8459" max="8704" width="8.7109375" style="101"/>
    <col min="8705" max="8705" width="8.7109375" style="101" customWidth="1"/>
    <col min="8706" max="8706" width="45.7109375" style="101" customWidth="1"/>
    <col min="8707" max="8707" width="15.7109375" style="101" customWidth="1"/>
    <col min="8708" max="8709" width="17.7109375" style="101" customWidth="1"/>
    <col min="8710" max="8710" width="15.28515625" style="101" customWidth="1"/>
    <col min="8711" max="8711" width="35.7109375" style="101" customWidth="1"/>
    <col min="8712" max="8712" width="17.7109375" style="101" customWidth="1"/>
    <col min="8713" max="8713" width="15.28515625" style="101" customWidth="1"/>
    <col min="8714" max="8714" width="30.7109375" style="101" customWidth="1"/>
    <col min="8715" max="8960" width="8.7109375" style="101"/>
    <col min="8961" max="8961" width="8.7109375" style="101" customWidth="1"/>
    <col min="8962" max="8962" width="45.7109375" style="101" customWidth="1"/>
    <col min="8963" max="8963" width="15.7109375" style="101" customWidth="1"/>
    <col min="8964" max="8965" width="17.7109375" style="101" customWidth="1"/>
    <col min="8966" max="8966" width="15.28515625" style="101" customWidth="1"/>
    <col min="8967" max="8967" width="35.7109375" style="101" customWidth="1"/>
    <col min="8968" max="8968" width="17.7109375" style="101" customWidth="1"/>
    <col min="8969" max="8969" width="15.28515625" style="101" customWidth="1"/>
    <col min="8970" max="8970" width="30.7109375" style="101" customWidth="1"/>
    <col min="8971" max="9216" width="8.7109375" style="101"/>
    <col min="9217" max="9217" width="8.7109375" style="101" customWidth="1"/>
    <col min="9218" max="9218" width="45.7109375" style="101" customWidth="1"/>
    <col min="9219" max="9219" width="15.7109375" style="101" customWidth="1"/>
    <col min="9220" max="9221" width="17.7109375" style="101" customWidth="1"/>
    <col min="9222" max="9222" width="15.28515625" style="101" customWidth="1"/>
    <col min="9223" max="9223" width="35.7109375" style="101" customWidth="1"/>
    <col min="9224" max="9224" width="17.7109375" style="101" customWidth="1"/>
    <col min="9225" max="9225" width="15.28515625" style="101" customWidth="1"/>
    <col min="9226" max="9226" width="30.7109375" style="101" customWidth="1"/>
    <col min="9227" max="9472" width="8.7109375" style="101"/>
    <col min="9473" max="9473" width="8.7109375" style="101" customWidth="1"/>
    <col min="9474" max="9474" width="45.7109375" style="101" customWidth="1"/>
    <col min="9475" max="9475" width="15.7109375" style="101" customWidth="1"/>
    <col min="9476" max="9477" width="17.7109375" style="101" customWidth="1"/>
    <col min="9478" max="9478" width="15.28515625" style="101" customWidth="1"/>
    <col min="9479" max="9479" width="35.7109375" style="101" customWidth="1"/>
    <col min="9480" max="9480" width="17.7109375" style="101" customWidth="1"/>
    <col min="9481" max="9481" width="15.28515625" style="101" customWidth="1"/>
    <col min="9482" max="9482" width="30.7109375" style="101" customWidth="1"/>
    <col min="9483" max="9728" width="8.7109375" style="101"/>
    <col min="9729" max="9729" width="8.7109375" style="101" customWidth="1"/>
    <col min="9730" max="9730" width="45.7109375" style="101" customWidth="1"/>
    <col min="9731" max="9731" width="15.7109375" style="101" customWidth="1"/>
    <col min="9732" max="9733" width="17.7109375" style="101" customWidth="1"/>
    <col min="9734" max="9734" width="15.28515625" style="101" customWidth="1"/>
    <col min="9735" max="9735" width="35.7109375" style="101" customWidth="1"/>
    <col min="9736" max="9736" width="17.7109375" style="101" customWidth="1"/>
    <col min="9737" max="9737" width="15.28515625" style="101" customWidth="1"/>
    <col min="9738" max="9738" width="30.7109375" style="101" customWidth="1"/>
    <col min="9739" max="9984" width="8.7109375" style="101"/>
    <col min="9985" max="9985" width="8.7109375" style="101" customWidth="1"/>
    <col min="9986" max="9986" width="45.7109375" style="101" customWidth="1"/>
    <col min="9987" max="9987" width="15.7109375" style="101" customWidth="1"/>
    <col min="9988" max="9989" width="17.7109375" style="101" customWidth="1"/>
    <col min="9990" max="9990" width="15.28515625" style="101" customWidth="1"/>
    <col min="9991" max="9991" width="35.7109375" style="101" customWidth="1"/>
    <col min="9992" max="9992" width="17.7109375" style="101" customWidth="1"/>
    <col min="9993" max="9993" width="15.28515625" style="101" customWidth="1"/>
    <col min="9994" max="9994" width="30.7109375" style="101" customWidth="1"/>
    <col min="9995" max="10240" width="8.7109375" style="101"/>
    <col min="10241" max="10241" width="8.7109375" style="101" customWidth="1"/>
    <col min="10242" max="10242" width="45.7109375" style="101" customWidth="1"/>
    <col min="10243" max="10243" width="15.7109375" style="101" customWidth="1"/>
    <col min="10244" max="10245" width="17.7109375" style="101" customWidth="1"/>
    <col min="10246" max="10246" width="15.28515625" style="101" customWidth="1"/>
    <col min="10247" max="10247" width="35.7109375" style="101" customWidth="1"/>
    <col min="10248" max="10248" width="17.7109375" style="101" customWidth="1"/>
    <col min="10249" max="10249" width="15.28515625" style="101" customWidth="1"/>
    <col min="10250" max="10250" width="30.7109375" style="101" customWidth="1"/>
    <col min="10251" max="10496" width="8.7109375" style="101"/>
    <col min="10497" max="10497" width="8.7109375" style="101" customWidth="1"/>
    <col min="10498" max="10498" width="45.7109375" style="101" customWidth="1"/>
    <col min="10499" max="10499" width="15.7109375" style="101" customWidth="1"/>
    <col min="10500" max="10501" width="17.7109375" style="101" customWidth="1"/>
    <col min="10502" max="10502" width="15.28515625" style="101" customWidth="1"/>
    <col min="10503" max="10503" width="35.7109375" style="101" customWidth="1"/>
    <col min="10504" max="10504" width="17.7109375" style="101" customWidth="1"/>
    <col min="10505" max="10505" width="15.28515625" style="101" customWidth="1"/>
    <col min="10506" max="10506" width="30.7109375" style="101" customWidth="1"/>
    <col min="10507" max="10752" width="8.7109375" style="101"/>
    <col min="10753" max="10753" width="8.7109375" style="101" customWidth="1"/>
    <col min="10754" max="10754" width="45.7109375" style="101" customWidth="1"/>
    <col min="10755" max="10755" width="15.7109375" style="101" customWidth="1"/>
    <col min="10756" max="10757" width="17.7109375" style="101" customWidth="1"/>
    <col min="10758" max="10758" width="15.28515625" style="101" customWidth="1"/>
    <col min="10759" max="10759" width="35.7109375" style="101" customWidth="1"/>
    <col min="10760" max="10760" width="17.7109375" style="101" customWidth="1"/>
    <col min="10761" max="10761" width="15.28515625" style="101" customWidth="1"/>
    <col min="10762" max="10762" width="30.7109375" style="101" customWidth="1"/>
    <col min="10763" max="11008" width="8.7109375" style="101"/>
    <col min="11009" max="11009" width="8.7109375" style="101" customWidth="1"/>
    <col min="11010" max="11010" width="45.7109375" style="101" customWidth="1"/>
    <col min="11011" max="11011" width="15.7109375" style="101" customWidth="1"/>
    <col min="11012" max="11013" width="17.7109375" style="101" customWidth="1"/>
    <col min="11014" max="11014" width="15.28515625" style="101" customWidth="1"/>
    <col min="11015" max="11015" width="35.7109375" style="101" customWidth="1"/>
    <col min="11016" max="11016" width="17.7109375" style="101" customWidth="1"/>
    <col min="11017" max="11017" width="15.28515625" style="101" customWidth="1"/>
    <col min="11018" max="11018" width="30.7109375" style="101" customWidth="1"/>
    <col min="11019" max="11264" width="8.7109375" style="101"/>
    <col min="11265" max="11265" width="8.7109375" style="101" customWidth="1"/>
    <col min="11266" max="11266" width="45.7109375" style="101" customWidth="1"/>
    <col min="11267" max="11267" width="15.7109375" style="101" customWidth="1"/>
    <col min="11268" max="11269" width="17.7109375" style="101" customWidth="1"/>
    <col min="11270" max="11270" width="15.28515625" style="101" customWidth="1"/>
    <col min="11271" max="11271" width="35.7109375" style="101" customWidth="1"/>
    <col min="11272" max="11272" width="17.7109375" style="101" customWidth="1"/>
    <col min="11273" max="11273" width="15.28515625" style="101" customWidth="1"/>
    <col min="11274" max="11274" width="30.7109375" style="101" customWidth="1"/>
    <col min="11275" max="11520" width="8.7109375" style="101"/>
    <col min="11521" max="11521" width="8.7109375" style="101" customWidth="1"/>
    <col min="11522" max="11522" width="45.7109375" style="101" customWidth="1"/>
    <col min="11523" max="11523" width="15.7109375" style="101" customWidth="1"/>
    <col min="11524" max="11525" width="17.7109375" style="101" customWidth="1"/>
    <col min="11526" max="11526" width="15.28515625" style="101" customWidth="1"/>
    <col min="11527" max="11527" width="35.7109375" style="101" customWidth="1"/>
    <col min="11528" max="11528" width="17.7109375" style="101" customWidth="1"/>
    <col min="11529" max="11529" width="15.28515625" style="101" customWidth="1"/>
    <col min="11530" max="11530" width="30.7109375" style="101" customWidth="1"/>
    <col min="11531" max="11776" width="8.7109375" style="101"/>
    <col min="11777" max="11777" width="8.7109375" style="101" customWidth="1"/>
    <col min="11778" max="11778" width="45.7109375" style="101" customWidth="1"/>
    <col min="11779" max="11779" width="15.7109375" style="101" customWidth="1"/>
    <col min="11780" max="11781" width="17.7109375" style="101" customWidth="1"/>
    <col min="11782" max="11782" width="15.28515625" style="101" customWidth="1"/>
    <col min="11783" max="11783" width="35.7109375" style="101" customWidth="1"/>
    <col min="11784" max="11784" width="17.7109375" style="101" customWidth="1"/>
    <col min="11785" max="11785" width="15.28515625" style="101" customWidth="1"/>
    <col min="11786" max="11786" width="30.7109375" style="101" customWidth="1"/>
    <col min="11787" max="12032" width="8.7109375" style="101"/>
    <col min="12033" max="12033" width="8.7109375" style="101" customWidth="1"/>
    <col min="12034" max="12034" width="45.7109375" style="101" customWidth="1"/>
    <col min="12035" max="12035" width="15.7109375" style="101" customWidth="1"/>
    <col min="12036" max="12037" width="17.7109375" style="101" customWidth="1"/>
    <col min="12038" max="12038" width="15.28515625" style="101" customWidth="1"/>
    <col min="12039" max="12039" width="35.7109375" style="101" customWidth="1"/>
    <col min="12040" max="12040" width="17.7109375" style="101" customWidth="1"/>
    <col min="12041" max="12041" width="15.28515625" style="101" customWidth="1"/>
    <col min="12042" max="12042" width="30.7109375" style="101" customWidth="1"/>
    <col min="12043" max="12288" width="8.7109375" style="101"/>
    <col min="12289" max="12289" width="8.7109375" style="101" customWidth="1"/>
    <col min="12290" max="12290" width="45.7109375" style="101" customWidth="1"/>
    <col min="12291" max="12291" width="15.7109375" style="101" customWidth="1"/>
    <col min="12292" max="12293" width="17.7109375" style="101" customWidth="1"/>
    <col min="12294" max="12294" width="15.28515625" style="101" customWidth="1"/>
    <col min="12295" max="12295" width="35.7109375" style="101" customWidth="1"/>
    <col min="12296" max="12296" width="17.7109375" style="101" customWidth="1"/>
    <col min="12297" max="12297" width="15.28515625" style="101" customWidth="1"/>
    <col min="12298" max="12298" width="30.7109375" style="101" customWidth="1"/>
    <col min="12299" max="12544" width="8.7109375" style="101"/>
    <col min="12545" max="12545" width="8.7109375" style="101" customWidth="1"/>
    <col min="12546" max="12546" width="45.7109375" style="101" customWidth="1"/>
    <col min="12547" max="12547" width="15.7109375" style="101" customWidth="1"/>
    <col min="12548" max="12549" width="17.7109375" style="101" customWidth="1"/>
    <col min="12550" max="12550" width="15.28515625" style="101" customWidth="1"/>
    <col min="12551" max="12551" width="35.7109375" style="101" customWidth="1"/>
    <col min="12552" max="12552" width="17.7109375" style="101" customWidth="1"/>
    <col min="12553" max="12553" width="15.28515625" style="101" customWidth="1"/>
    <col min="12554" max="12554" width="30.7109375" style="101" customWidth="1"/>
    <col min="12555" max="12800" width="8.7109375" style="101"/>
    <col min="12801" max="12801" width="8.7109375" style="101" customWidth="1"/>
    <col min="12802" max="12802" width="45.7109375" style="101" customWidth="1"/>
    <col min="12803" max="12803" width="15.7109375" style="101" customWidth="1"/>
    <col min="12804" max="12805" width="17.7109375" style="101" customWidth="1"/>
    <col min="12806" max="12806" width="15.28515625" style="101" customWidth="1"/>
    <col min="12807" max="12807" width="35.7109375" style="101" customWidth="1"/>
    <col min="12808" max="12808" width="17.7109375" style="101" customWidth="1"/>
    <col min="12809" max="12809" width="15.28515625" style="101" customWidth="1"/>
    <col min="12810" max="12810" width="30.7109375" style="101" customWidth="1"/>
    <col min="12811" max="13056" width="8.7109375" style="101"/>
    <col min="13057" max="13057" width="8.7109375" style="101" customWidth="1"/>
    <col min="13058" max="13058" width="45.7109375" style="101" customWidth="1"/>
    <col min="13059" max="13059" width="15.7109375" style="101" customWidth="1"/>
    <col min="13060" max="13061" width="17.7109375" style="101" customWidth="1"/>
    <col min="13062" max="13062" width="15.28515625" style="101" customWidth="1"/>
    <col min="13063" max="13063" width="35.7109375" style="101" customWidth="1"/>
    <col min="13064" max="13064" width="17.7109375" style="101" customWidth="1"/>
    <col min="13065" max="13065" width="15.28515625" style="101" customWidth="1"/>
    <col min="13066" max="13066" width="30.7109375" style="101" customWidth="1"/>
    <col min="13067" max="13312" width="8.7109375" style="101"/>
    <col min="13313" max="13313" width="8.7109375" style="101" customWidth="1"/>
    <col min="13314" max="13314" width="45.7109375" style="101" customWidth="1"/>
    <col min="13315" max="13315" width="15.7109375" style="101" customWidth="1"/>
    <col min="13316" max="13317" width="17.7109375" style="101" customWidth="1"/>
    <col min="13318" max="13318" width="15.28515625" style="101" customWidth="1"/>
    <col min="13319" max="13319" width="35.7109375" style="101" customWidth="1"/>
    <col min="13320" max="13320" width="17.7109375" style="101" customWidth="1"/>
    <col min="13321" max="13321" width="15.28515625" style="101" customWidth="1"/>
    <col min="13322" max="13322" width="30.7109375" style="101" customWidth="1"/>
    <col min="13323" max="13568" width="8.7109375" style="101"/>
    <col min="13569" max="13569" width="8.7109375" style="101" customWidth="1"/>
    <col min="13570" max="13570" width="45.7109375" style="101" customWidth="1"/>
    <col min="13571" max="13571" width="15.7109375" style="101" customWidth="1"/>
    <col min="13572" max="13573" width="17.7109375" style="101" customWidth="1"/>
    <col min="13574" max="13574" width="15.28515625" style="101" customWidth="1"/>
    <col min="13575" max="13575" width="35.7109375" style="101" customWidth="1"/>
    <col min="13576" max="13576" width="17.7109375" style="101" customWidth="1"/>
    <col min="13577" max="13577" width="15.28515625" style="101" customWidth="1"/>
    <col min="13578" max="13578" width="30.7109375" style="101" customWidth="1"/>
    <col min="13579" max="13824" width="8.7109375" style="101"/>
    <col min="13825" max="13825" width="8.7109375" style="101" customWidth="1"/>
    <col min="13826" max="13826" width="45.7109375" style="101" customWidth="1"/>
    <col min="13827" max="13827" width="15.7109375" style="101" customWidth="1"/>
    <col min="13828" max="13829" width="17.7109375" style="101" customWidth="1"/>
    <col min="13830" max="13830" width="15.28515625" style="101" customWidth="1"/>
    <col min="13831" max="13831" width="35.7109375" style="101" customWidth="1"/>
    <col min="13832" max="13832" width="17.7109375" style="101" customWidth="1"/>
    <col min="13833" max="13833" width="15.28515625" style="101" customWidth="1"/>
    <col min="13834" max="13834" width="30.7109375" style="101" customWidth="1"/>
    <col min="13835" max="14080" width="8.7109375" style="101"/>
    <col min="14081" max="14081" width="8.7109375" style="101" customWidth="1"/>
    <col min="14082" max="14082" width="45.7109375" style="101" customWidth="1"/>
    <col min="14083" max="14083" width="15.7109375" style="101" customWidth="1"/>
    <col min="14084" max="14085" width="17.7109375" style="101" customWidth="1"/>
    <col min="14086" max="14086" width="15.28515625" style="101" customWidth="1"/>
    <col min="14087" max="14087" width="35.7109375" style="101" customWidth="1"/>
    <col min="14088" max="14088" width="17.7109375" style="101" customWidth="1"/>
    <col min="14089" max="14089" width="15.28515625" style="101" customWidth="1"/>
    <col min="14090" max="14090" width="30.7109375" style="101" customWidth="1"/>
    <col min="14091" max="14336" width="8.7109375" style="101"/>
    <col min="14337" max="14337" width="8.7109375" style="101" customWidth="1"/>
    <col min="14338" max="14338" width="45.7109375" style="101" customWidth="1"/>
    <col min="14339" max="14339" width="15.7109375" style="101" customWidth="1"/>
    <col min="14340" max="14341" width="17.7109375" style="101" customWidth="1"/>
    <col min="14342" max="14342" width="15.28515625" style="101" customWidth="1"/>
    <col min="14343" max="14343" width="35.7109375" style="101" customWidth="1"/>
    <col min="14344" max="14344" width="17.7109375" style="101" customWidth="1"/>
    <col min="14345" max="14345" width="15.28515625" style="101" customWidth="1"/>
    <col min="14346" max="14346" width="30.7109375" style="101" customWidth="1"/>
    <col min="14347" max="14592" width="8.7109375" style="101"/>
    <col min="14593" max="14593" width="8.7109375" style="101" customWidth="1"/>
    <col min="14594" max="14594" width="45.7109375" style="101" customWidth="1"/>
    <col min="14595" max="14595" width="15.7109375" style="101" customWidth="1"/>
    <col min="14596" max="14597" width="17.7109375" style="101" customWidth="1"/>
    <col min="14598" max="14598" width="15.28515625" style="101" customWidth="1"/>
    <col min="14599" max="14599" width="35.7109375" style="101" customWidth="1"/>
    <col min="14600" max="14600" width="17.7109375" style="101" customWidth="1"/>
    <col min="14601" max="14601" width="15.28515625" style="101" customWidth="1"/>
    <col min="14602" max="14602" width="30.7109375" style="101" customWidth="1"/>
    <col min="14603" max="14848" width="8.7109375" style="101"/>
    <col min="14849" max="14849" width="8.7109375" style="101" customWidth="1"/>
    <col min="14850" max="14850" width="45.7109375" style="101" customWidth="1"/>
    <col min="14851" max="14851" width="15.7109375" style="101" customWidth="1"/>
    <col min="14852" max="14853" width="17.7109375" style="101" customWidth="1"/>
    <col min="14854" max="14854" width="15.28515625" style="101" customWidth="1"/>
    <col min="14855" max="14855" width="35.7109375" style="101" customWidth="1"/>
    <col min="14856" max="14856" width="17.7109375" style="101" customWidth="1"/>
    <col min="14857" max="14857" width="15.28515625" style="101" customWidth="1"/>
    <col min="14858" max="14858" width="30.7109375" style="101" customWidth="1"/>
    <col min="14859" max="15104" width="8.7109375" style="101"/>
    <col min="15105" max="15105" width="8.7109375" style="101" customWidth="1"/>
    <col min="15106" max="15106" width="45.7109375" style="101" customWidth="1"/>
    <col min="15107" max="15107" width="15.7109375" style="101" customWidth="1"/>
    <col min="15108" max="15109" width="17.7109375" style="101" customWidth="1"/>
    <col min="15110" max="15110" width="15.28515625" style="101" customWidth="1"/>
    <col min="15111" max="15111" width="35.7109375" style="101" customWidth="1"/>
    <col min="15112" max="15112" width="17.7109375" style="101" customWidth="1"/>
    <col min="15113" max="15113" width="15.28515625" style="101" customWidth="1"/>
    <col min="15114" max="15114" width="30.7109375" style="101" customWidth="1"/>
    <col min="15115" max="15360" width="8.7109375" style="101"/>
    <col min="15361" max="15361" width="8.7109375" style="101" customWidth="1"/>
    <col min="15362" max="15362" width="45.7109375" style="101" customWidth="1"/>
    <col min="15363" max="15363" width="15.7109375" style="101" customWidth="1"/>
    <col min="15364" max="15365" width="17.7109375" style="101" customWidth="1"/>
    <col min="15366" max="15366" width="15.28515625" style="101" customWidth="1"/>
    <col min="15367" max="15367" width="35.7109375" style="101" customWidth="1"/>
    <col min="15368" max="15368" width="17.7109375" style="101" customWidth="1"/>
    <col min="15369" max="15369" width="15.28515625" style="101" customWidth="1"/>
    <col min="15370" max="15370" width="30.7109375" style="101" customWidth="1"/>
    <col min="15371" max="15616" width="8.7109375" style="101"/>
    <col min="15617" max="15617" width="8.7109375" style="101" customWidth="1"/>
    <col min="15618" max="15618" width="45.7109375" style="101" customWidth="1"/>
    <col min="15619" max="15619" width="15.7109375" style="101" customWidth="1"/>
    <col min="15620" max="15621" width="17.7109375" style="101" customWidth="1"/>
    <col min="15622" max="15622" width="15.28515625" style="101" customWidth="1"/>
    <col min="15623" max="15623" width="35.7109375" style="101" customWidth="1"/>
    <col min="15624" max="15624" width="17.7109375" style="101" customWidth="1"/>
    <col min="15625" max="15625" width="15.28515625" style="101" customWidth="1"/>
    <col min="15626" max="15626" width="30.7109375" style="101" customWidth="1"/>
    <col min="15627" max="15872" width="8.7109375" style="101"/>
    <col min="15873" max="15873" width="8.7109375" style="101" customWidth="1"/>
    <col min="15874" max="15874" width="45.7109375" style="101" customWidth="1"/>
    <col min="15875" max="15875" width="15.7109375" style="101" customWidth="1"/>
    <col min="15876" max="15877" width="17.7109375" style="101" customWidth="1"/>
    <col min="15878" max="15878" width="15.28515625" style="101" customWidth="1"/>
    <col min="15879" max="15879" width="35.7109375" style="101" customWidth="1"/>
    <col min="15880" max="15880" width="17.7109375" style="101" customWidth="1"/>
    <col min="15881" max="15881" width="15.28515625" style="101" customWidth="1"/>
    <col min="15882" max="15882" width="30.7109375" style="101" customWidth="1"/>
    <col min="15883" max="16128" width="8.7109375" style="101"/>
    <col min="16129" max="16129" width="8.7109375" style="101" customWidth="1"/>
    <col min="16130" max="16130" width="45.7109375" style="101" customWidth="1"/>
    <col min="16131" max="16131" width="15.7109375" style="101" customWidth="1"/>
    <col min="16132" max="16133" width="17.7109375" style="101" customWidth="1"/>
    <col min="16134" max="16134" width="15.28515625" style="101" customWidth="1"/>
    <col min="16135" max="16135" width="35.7109375" style="101" customWidth="1"/>
    <col min="16136" max="16136" width="17.7109375" style="101" customWidth="1"/>
    <col min="16137" max="16137" width="15.28515625" style="101" customWidth="1"/>
    <col min="16138" max="16138" width="30.7109375" style="101" customWidth="1"/>
    <col min="16139" max="16384" width="8.7109375" style="101"/>
  </cols>
  <sheetData>
    <row r="1" spans="1:11" ht="21" customHeight="1" x14ac:dyDescent="0.25">
      <c r="A1" s="1318" t="s">
        <v>874</v>
      </c>
      <c r="B1" s="1318"/>
      <c r="C1" s="1318"/>
      <c r="D1" s="1318"/>
      <c r="E1" s="1318"/>
      <c r="F1" s="1318"/>
      <c r="G1" s="1318"/>
      <c r="H1" s="1318"/>
      <c r="I1" s="1318"/>
      <c r="J1" s="1318"/>
    </row>
    <row r="2" spans="1:11" ht="18.75" customHeight="1" x14ac:dyDescent="0.25">
      <c r="A2" s="1318" t="s">
        <v>56</v>
      </c>
      <c r="B2" s="1318"/>
      <c r="C2" s="1318"/>
      <c r="D2" s="1318"/>
      <c r="E2" s="1318"/>
      <c r="F2" s="1318"/>
      <c r="G2" s="1318"/>
      <c r="H2" s="1318"/>
      <c r="I2" s="1318"/>
      <c r="J2" s="1318"/>
    </row>
    <row r="3" spans="1:11" ht="18.75" customHeight="1" x14ac:dyDescent="0.25">
      <c r="A3" s="1372" t="s">
        <v>260</v>
      </c>
      <c r="B3" s="1372"/>
      <c r="C3" s="1372"/>
      <c r="D3" s="1372"/>
      <c r="E3" s="1372"/>
      <c r="F3" s="1372"/>
      <c r="G3" s="1372"/>
      <c r="H3" s="1372"/>
      <c r="I3" s="1372"/>
      <c r="J3" s="1372"/>
    </row>
    <row r="4" spans="1:11" ht="18.75" x14ac:dyDescent="0.25">
      <c r="A4" s="1319" t="s">
        <v>1537</v>
      </c>
      <c r="B4" s="1319"/>
      <c r="C4" s="1319"/>
      <c r="D4" s="1319"/>
      <c r="E4" s="1319"/>
      <c r="F4" s="1319"/>
      <c r="G4" s="1319"/>
      <c r="H4" s="1319"/>
      <c r="I4" s="1319"/>
      <c r="J4" s="1319"/>
      <c r="K4" s="71"/>
    </row>
    <row r="5" spans="1:11" ht="0.75" customHeight="1" x14ac:dyDescent="0.25">
      <c r="A5" s="1320"/>
      <c r="B5" s="1320"/>
      <c r="C5" s="1320"/>
      <c r="D5" s="1320"/>
      <c r="E5" s="1320"/>
      <c r="F5" s="1320"/>
      <c r="G5" s="1320"/>
      <c r="H5" s="1320"/>
      <c r="I5" s="1320"/>
      <c r="J5" s="1320"/>
    </row>
    <row r="6" spans="1:11" ht="129.75" customHeight="1" x14ac:dyDescent="0.25">
      <c r="A6" s="1020" t="s">
        <v>1</v>
      </c>
      <c r="B6" s="149" t="s">
        <v>2</v>
      </c>
      <c r="C6" s="149" t="s">
        <v>3</v>
      </c>
      <c r="D6" s="150" t="s">
        <v>892</v>
      </c>
      <c r="E6" s="151" t="s">
        <v>1587</v>
      </c>
      <c r="F6" s="151" t="s">
        <v>4</v>
      </c>
      <c r="G6" s="149" t="s">
        <v>5</v>
      </c>
      <c r="H6" s="149" t="s">
        <v>1588</v>
      </c>
      <c r="I6" s="149" t="s">
        <v>6</v>
      </c>
      <c r="J6" s="149" t="s">
        <v>7</v>
      </c>
    </row>
    <row r="7" spans="1:11" ht="18.75" x14ac:dyDescent="0.25">
      <c r="A7" s="1020" t="s">
        <v>8</v>
      </c>
      <c r="B7" s="149">
        <v>2</v>
      </c>
      <c r="C7" s="149">
        <v>3</v>
      </c>
      <c r="D7" s="149">
        <v>4</v>
      </c>
      <c r="E7" s="149">
        <v>5</v>
      </c>
      <c r="F7" s="149">
        <v>6</v>
      </c>
      <c r="G7" s="149">
        <v>7</v>
      </c>
      <c r="H7" s="149">
        <v>8</v>
      </c>
      <c r="I7" s="149">
        <v>9</v>
      </c>
      <c r="J7" s="149">
        <v>10</v>
      </c>
    </row>
    <row r="8" spans="1:11" ht="18.75" x14ac:dyDescent="0.25">
      <c r="A8" s="685"/>
      <c r="B8" s="1317" t="s">
        <v>515</v>
      </c>
      <c r="C8" s="1317"/>
      <c r="D8" s="1317"/>
      <c r="E8" s="1317"/>
      <c r="F8" s="1317"/>
      <c r="G8" s="1317"/>
      <c r="H8" s="1317"/>
      <c r="I8" s="1317"/>
      <c r="J8" s="1317"/>
    </row>
    <row r="9" spans="1:11" ht="131.25" hidden="1" x14ac:dyDescent="0.25">
      <c r="A9" s="292" t="s">
        <v>9</v>
      </c>
      <c r="B9" s="904" t="s">
        <v>261</v>
      </c>
      <c r="C9" s="669" t="s">
        <v>19</v>
      </c>
      <c r="D9" s="293">
        <v>0</v>
      </c>
      <c r="E9" s="293">
        <v>0</v>
      </c>
      <c r="F9" s="293">
        <v>0</v>
      </c>
      <c r="G9" s="339"/>
      <c r="H9" s="293">
        <v>0</v>
      </c>
      <c r="I9" s="293">
        <v>0</v>
      </c>
      <c r="J9" s="900"/>
    </row>
    <row r="10" spans="1:11" ht="168.75" hidden="1" x14ac:dyDescent="0.25">
      <c r="A10" s="687" t="s">
        <v>21</v>
      </c>
      <c r="B10" s="907" t="s">
        <v>262</v>
      </c>
      <c r="C10" s="668" t="s">
        <v>263</v>
      </c>
      <c r="D10" s="293">
        <v>0</v>
      </c>
      <c r="E10" s="293">
        <v>0</v>
      </c>
      <c r="F10" s="293">
        <v>0</v>
      </c>
      <c r="G10" s="900"/>
      <c r="H10" s="293">
        <v>0</v>
      </c>
      <c r="I10" s="293">
        <v>0</v>
      </c>
      <c r="J10" s="900" t="s">
        <v>264</v>
      </c>
    </row>
    <row r="11" spans="1:11" ht="187.5" hidden="1" x14ac:dyDescent="0.25">
      <c r="A11" s="687" t="s">
        <v>29</v>
      </c>
      <c r="B11" s="907" t="s">
        <v>265</v>
      </c>
      <c r="C11" s="690" t="s">
        <v>263</v>
      </c>
      <c r="D11" s="293">
        <v>0</v>
      </c>
      <c r="E11" s="293">
        <v>0</v>
      </c>
      <c r="F11" s="293">
        <v>0</v>
      </c>
      <c r="G11" s="900"/>
      <c r="H11" s="293">
        <v>0</v>
      </c>
      <c r="I11" s="293">
        <v>0</v>
      </c>
      <c r="J11" s="900" t="s">
        <v>264</v>
      </c>
    </row>
    <row r="12" spans="1:11" ht="29.25" customHeight="1" x14ac:dyDescent="0.25">
      <c r="A12" s="2134">
        <v>1</v>
      </c>
      <c r="B12" s="2137" t="s">
        <v>545</v>
      </c>
      <c r="C12" s="294" t="s">
        <v>15</v>
      </c>
      <c r="D12" s="295">
        <v>0</v>
      </c>
      <c r="E12" s="291">
        <v>0</v>
      </c>
      <c r="F12" s="291">
        <v>0</v>
      </c>
      <c r="G12" s="1343"/>
      <c r="H12" s="291">
        <v>0</v>
      </c>
      <c r="I12" s="291">
        <v>0</v>
      </c>
      <c r="J12" s="1343"/>
    </row>
    <row r="13" spans="1:11" ht="91.5" customHeight="1" x14ac:dyDescent="0.25">
      <c r="A13" s="2135"/>
      <c r="B13" s="2138"/>
      <c r="C13" s="300" t="s">
        <v>197</v>
      </c>
      <c r="D13" s="295">
        <v>0</v>
      </c>
      <c r="E13" s="291">
        <v>0</v>
      </c>
      <c r="F13" s="291">
        <v>0</v>
      </c>
      <c r="G13" s="1344"/>
      <c r="H13" s="291">
        <v>0</v>
      </c>
      <c r="I13" s="291">
        <v>0</v>
      </c>
      <c r="J13" s="1344"/>
    </row>
    <row r="14" spans="1:11" ht="93.75" customHeight="1" x14ac:dyDescent="0.25">
      <c r="A14" s="2135"/>
      <c r="B14" s="2138"/>
      <c r="C14" s="296" t="s">
        <v>39</v>
      </c>
      <c r="D14" s="295">
        <v>0</v>
      </c>
      <c r="E14" s="291">
        <v>0</v>
      </c>
      <c r="F14" s="291">
        <v>0</v>
      </c>
      <c r="G14" s="1344"/>
      <c r="H14" s="291">
        <v>0</v>
      </c>
      <c r="I14" s="291">
        <v>0</v>
      </c>
      <c r="J14" s="1344"/>
    </row>
    <row r="15" spans="1:11" ht="91.5" customHeight="1" x14ac:dyDescent="0.25">
      <c r="A15" s="2135"/>
      <c r="B15" s="2138"/>
      <c r="C15" s="296" t="s">
        <v>529</v>
      </c>
      <c r="D15" s="295">
        <v>0</v>
      </c>
      <c r="E15" s="291">
        <v>0</v>
      </c>
      <c r="F15" s="291">
        <v>0</v>
      </c>
      <c r="G15" s="1344"/>
      <c r="H15" s="291">
        <v>0</v>
      </c>
      <c r="I15" s="291">
        <v>0</v>
      </c>
      <c r="J15" s="1344"/>
    </row>
    <row r="16" spans="1:11" ht="73.5" customHeight="1" x14ac:dyDescent="0.25">
      <c r="A16" s="2136"/>
      <c r="B16" s="2139"/>
      <c r="C16" s="296" t="s">
        <v>20</v>
      </c>
      <c r="D16" s="295">
        <v>0</v>
      </c>
      <c r="E16" s="291">
        <v>0</v>
      </c>
      <c r="F16" s="291">
        <v>0</v>
      </c>
      <c r="G16" s="1345"/>
      <c r="H16" s="291">
        <v>0</v>
      </c>
      <c r="I16" s="291">
        <v>0</v>
      </c>
      <c r="J16" s="1345"/>
    </row>
    <row r="17" spans="1:10" ht="32.25" customHeight="1" x14ac:dyDescent="0.25">
      <c r="A17" s="2006" t="s">
        <v>10</v>
      </c>
      <c r="B17" s="1374" t="s">
        <v>546</v>
      </c>
      <c r="C17" s="297" t="s">
        <v>15</v>
      </c>
      <c r="D17" s="195">
        <v>0</v>
      </c>
      <c r="E17" s="195">
        <v>0</v>
      </c>
      <c r="F17" s="195">
        <v>0</v>
      </c>
      <c r="G17" s="1333"/>
      <c r="H17" s="195">
        <v>0</v>
      </c>
      <c r="I17" s="195">
        <v>0</v>
      </c>
      <c r="J17" s="1333" t="s">
        <v>1791</v>
      </c>
    </row>
    <row r="18" spans="1:10" ht="60.75" customHeight="1" x14ac:dyDescent="0.25">
      <c r="A18" s="2006"/>
      <c r="B18" s="1374"/>
      <c r="C18" s="561" t="s">
        <v>197</v>
      </c>
      <c r="D18" s="195">
        <v>0</v>
      </c>
      <c r="E18" s="195">
        <v>0</v>
      </c>
      <c r="F18" s="195">
        <v>0</v>
      </c>
      <c r="G18" s="1333"/>
      <c r="H18" s="195">
        <v>0</v>
      </c>
      <c r="I18" s="195">
        <v>0</v>
      </c>
      <c r="J18" s="1333"/>
    </row>
    <row r="19" spans="1:10" ht="74.25" customHeight="1" x14ac:dyDescent="0.25">
      <c r="A19" s="2006"/>
      <c r="B19" s="1374"/>
      <c r="C19" s="299" t="s">
        <v>39</v>
      </c>
      <c r="D19" s="195">
        <v>0</v>
      </c>
      <c r="E19" s="195">
        <v>0</v>
      </c>
      <c r="F19" s="195">
        <v>0</v>
      </c>
      <c r="G19" s="1333"/>
      <c r="H19" s="195">
        <v>0</v>
      </c>
      <c r="I19" s="195">
        <v>0</v>
      </c>
      <c r="J19" s="1333"/>
    </row>
    <row r="20" spans="1:10" ht="77.25" customHeight="1" x14ac:dyDescent="0.25">
      <c r="A20" s="1983"/>
      <c r="B20" s="1385" t="s">
        <v>1801</v>
      </c>
      <c r="C20" s="855" t="s">
        <v>529</v>
      </c>
      <c r="D20" s="856">
        <v>0</v>
      </c>
      <c r="E20" s="828">
        <v>0</v>
      </c>
      <c r="F20" s="828">
        <v>0</v>
      </c>
      <c r="G20" s="1344"/>
      <c r="H20" s="828">
        <v>0</v>
      </c>
      <c r="I20" s="828">
        <v>0</v>
      </c>
      <c r="J20" s="1344"/>
    </row>
    <row r="21" spans="1:10" ht="39" customHeight="1" x14ac:dyDescent="0.25">
      <c r="A21" s="1984"/>
      <c r="B21" s="1386"/>
      <c r="C21" s="561" t="s">
        <v>20</v>
      </c>
      <c r="D21" s="298">
        <v>0</v>
      </c>
      <c r="E21" s="195">
        <v>0</v>
      </c>
      <c r="F21" s="195">
        <v>0</v>
      </c>
      <c r="G21" s="1345"/>
      <c r="H21" s="195">
        <v>0</v>
      </c>
      <c r="I21" s="195">
        <v>0</v>
      </c>
      <c r="J21" s="1345"/>
    </row>
    <row r="22" spans="1:10" ht="42.75" customHeight="1" x14ac:dyDescent="0.25">
      <c r="A22" s="1982" t="s">
        <v>11</v>
      </c>
      <c r="B22" s="1384" t="s">
        <v>547</v>
      </c>
      <c r="C22" s="297" t="s">
        <v>15</v>
      </c>
      <c r="D22" s="298">
        <v>0</v>
      </c>
      <c r="E22" s="195">
        <v>0</v>
      </c>
      <c r="F22" s="195">
        <v>0</v>
      </c>
      <c r="G22" s="1343" t="s">
        <v>1399</v>
      </c>
      <c r="H22" s="195">
        <v>0</v>
      </c>
      <c r="I22" s="195">
        <v>0</v>
      </c>
      <c r="J22" s="1343"/>
    </row>
    <row r="23" spans="1:10" ht="60" customHeight="1" x14ac:dyDescent="0.25">
      <c r="A23" s="1983"/>
      <c r="B23" s="1385"/>
      <c r="C23" s="299" t="s">
        <v>197</v>
      </c>
      <c r="D23" s="298">
        <v>0</v>
      </c>
      <c r="E23" s="195">
        <v>0</v>
      </c>
      <c r="F23" s="195">
        <v>0</v>
      </c>
      <c r="G23" s="1344"/>
      <c r="H23" s="195">
        <v>0</v>
      </c>
      <c r="I23" s="195">
        <v>0</v>
      </c>
      <c r="J23" s="1344"/>
    </row>
    <row r="24" spans="1:10" ht="78.75" customHeight="1" x14ac:dyDescent="0.25">
      <c r="A24" s="1983"/>
      <c r="B24" s="1385"/>
      <c r="C24" s="299" t="s">
        <v>39</v>
      </c>
      <c r="D24" s="298">
        <v>0</v>
      </c>
      <c r="E24" s="195">
        <v>0</v>
      </c>
      <c r="F24" s="195">
        <v>0</v>
      </c>
      <c r="G24" s="1344"/>
      <c r="H24" s="195">
        <v>0</v>
      </c>
      <c r="I24" s="195">
        <v>0</v>
      </c>
      <c r="J24" s="1344"/>
    </row>
    <row r="25" spans="1:10" ht="75" x14ac:dyDescent="0.25">
      <c r="A25" s="1983"/>
      <c r="B25" s="1385"/>
      <c r="C25" s="299" t="s">
        <v>529</v>
      </c>
      <c r="D25" s="298">
        <v>0</v>
      </c>
      <c r="E25" s="195">
        <v>0</v>
      </c>
      <c r="F25" s="195">
        <v>0</v>
      </c>
      <c r="G25" s="1344"/>
      <c r="H25" s="195">
        <v>0</v>
      </c>
      <c r="I25" s="195">
        <v>0</v>
      </c>
      <c r="J25" s="1344"/>
    </row>
    <row r="26" spans="1:10" ht="47.25" customHeight="1" x14ac:dyDescent="0.25">
      <c r="A26" s="1984"/>
      <c r="B26" s="1386"/>
      <c r="C26" s="299" t="s">
        <v>20</v>
      </c>
      <c r="D26" s="298">
        <v>0</v>
      </c>
      <c r="E26" s="195">
        <v>0</v>
      </c>
      <c r="F26" s="195">
        <v>0</v>
      </c>
      <c r="G26" s="1345"/>
      <c r="H26" s="195">
        <v>0</v>
      </c>
      <c r="I26" s="195">
        <v>0</v>
      </c>
      <c r="J26" s="1345"/>
    </row>
    <row r="27" spans="1:10" ht="30" customHeight="1" x14ac:dyDescent="0.25">
      <c r="A27" s="2006" t="s">
        <v>40</v>
      </c>
      <c r="B27" s="1374" t="s">
        <v>548</v>
      </c>
      <c r="C27" s="297" t="s">
        <v>15</v>
      </c>
      <c r="D27" s="195">
        <v>0</v>
      </c>
      <c r="E27" s="195">
        <v>0</v>
      </c>
      <c r="F27" s="195">
        <v>0</v>
      </c>
      <c r="G27" s="1254"/>
      <c r="H27" s="195">
        <v>0</v>
      </c>
      <c r="I27" s="195">
        <v>0</v>
      </c>
      <c r="J27" s="1333"/>
    </row>
    <row r="28" spans="1:10" ht="77.25" customHeight="1" x14ac:dyDescent="0.25">
      <c r="A28" s="2006"/>
      <c r="B28" s="1374"/>
      <c r="C28" s="299" t="s">
        <v>197</v>
      </c>
      <c r="D28" s="195">
        <v>0</v>
      </c>
      <c r="E28" s="195">
        <v>0</v>
      </c>
      <c r="F28" s="195">
        <v>0</v>
      </c>
      <c r="G28" s="1333" t="s">
        <v>1792</v>
      </c>
      <c r="H28" s="195">
        <v>0</v>
      </c>
      <c r="I28" s="195">
        <v>0</v>
      </c>
      <c r="J28" s="1333"/>
    </row>
    <row r="29" spans="1:10" ht="102.75" customHeight="1" x14ac:dyDescent="0.25">
      <c r="A29" s="2006"/>
      <c r="B29" s="1374"/>
      <c r="C29" s="299" t="s">
        <v>39</v>
      </c>
      <c r="D29" s="195">
        <v>0</v>
      </c>
      <c r="E29" s="195">
        <v>0</v>
      </c>
      <c r="F29" s="195">
        <v>0</v>
      </c>
      <c r="G29" s="1333"/>
      <c r="H29" s="195">
        <v>0</v>
      </c>
      <c r="I29" s="195">
        <v>0</v>
      </c>
      <c r="J29" s="1333"/>
    </row>
    <row r="30" spans="1:10" ht="75" x14ac:dyDescent="0.25">
      <c r="A30" s="2006"/>
      <c r="B30" s="1374"/>
      <c r="C30" s="299" t="s">
        <v>529</v>
      </c>
      <c r="D30" s="195">
        <v>0</v>
      </c>
      <c r="E30" s="195">
        <v>0</v>
      </c>
      <c r="F30" s="195">
        <v>0</v>
      </c>
      <c r="G30" s="1333"/>
      <c r="H30" s="195">
        <v>0</v>
      </c>
      <c r="I30" s="195">
        <v>0</v>
      </c>
      <c r="J30" s="1333"/>
    </row>
    <row r="31" spans="1:10" ht="54.75" customHeight="1" x14ac:dyDescent="0.25">
      <c r="A31" s="2006"/>
      <c r="B31" s="1374"/>
      <c r="C31" s="299" t="s">
        <v>20</v>
      </c>
      <c r="D31" s="195">
        <v>0</v>
      </c>
      <c r="E31" s="195">
        <v>0</v>
      </c>
      <c r="F31" s="195">
        <v>0</v>
      </c>
      <c r="G31" s="1333"/>
      <c r="H31" s="195">
        <v>0</v>
      </c>
      <c r="I31" s="195">
        <v>0</v>
      </c>
      <c r="J31" s="1333"/>
    </row>
    <row r="32" spans="1:10" ht="29.25" customHeight="1" x14ac:dyDescent="0.25">
      <c r="A32" s="1996" t="s">
        <v>324</v>
      </c>
      <c r="B32" s="1388" t="s">
        <v>549</v>
      </c>
      <c r="C32" s="294" t="s">
        <v>15</v>
      </c>
      <c r="D32" s="291">
        <v>0</v>
      </c>
      <c r="E32" s="291">
        <v>0</v>
      </c>
      <c r="F32" s="291">
        <v>0</v>
      </c>
      <c r="G32" s="1343"/>
      <c r="H32" s="291">
        <v>0</v>
      </c>
      <c r="I32" s="291">
        <v>0</v>
      </c>
      <c r="J32" s="1343"/>
    </row>
    <row r="33" spans="1:10" ht="75" x14ac:dyDescent="0.25">
      <c r="A33" s="1997"/>
      <c r="B33" s="1389"/>
      <c r="C33" s="296" t="s">
        <v>197</v>
      </c>
      <c r="D33" s="291">
        <v>0</v>
      </c>
      <c r="E33" s="291">
        <v>0</v>
      </c>
      <c r="F33" s="291">
        <v>0</v>
      </c>
      <c r="G33" s="1344"/>
      <c r="H33" s="291">
        <v>0</v>
      </c>
      <c r="I33" s="291">
        <v>0</v>
      </c>
      <c r="J33" s="1344"/>
    </row>
    <row r="34" spans="1:10" ht="82.5" customHeight="1" x14ac:dyDescent="0.25">
      <c r="A34" s="1997"/>
      <c r="B34" s="1389"/>
      <c r="C34" s="296" t="s">
        <v>39</v>
      </c>
      <c r="D34" s="291">
        <v>0</v>
      </c>
      <c r="E34" s="291">
        <v>0</v>
      </c>
      <c r="F34" s="291">
        <v>0</v>
      </c>
      <c r="G34" s="1344"/>
      <c r="H34" s="291">
        <v>0</v>
      </c>
      <c r="I34" s="291">
        <v>0</v>
      </c>
      <c r="J34" s="1344"/>
    </row>
    <row r="35" spans="1:10" ht="75" x14ac:dyDescent="0.25">
      <c r="A35" s="1997"/>
      <c r="B35" s="1389"/>
      <c r="C35" s="296" t="s">
        <v>529</v>
      </c>
      <c r="D35" s="291">
        <v>0</v>
      </c>
      <c r="E35" s="291">
        <v>0</v>
      </c>
      <c r="F35" s="291">
        <v>0</v>
      </c>
      <c r="G35" s="1344"/>
      <c r="H35" s="291">
        <v>0</v>
      </c>
      <c r="I35" s="291">
        <v>0</v>
      </c>
      <c r="J35" s="1344"/>
    </row>
    <row r="36" spans="1:10" ht="56.25" x14ac:dyDescent="0.25">
      <c r="A36" s="1998"/>
      <c r="B36" s="1390"/>
      <c r="C36" s="296" t="s">
        <v>20</v>
      </c>
      <c r="D36" s="291">
        <v>0</v>
      </c>
      <c r="E36" s="291">
        <v>0</v>
      </c>
      <c r="F36" s="291">
        <v>0</v>
      </c>
      <c r="G36" s="1345"/>
      <c r="H36" s="291">
        <v>0</v>
      </c>
      <c r="I36" s="291">
        <v>0</v>
      </c>
      <c r="J36" s="1345"/>
    </row>
    <row r="37" spans="1:10" ht="40.5" customHeight="1" x14ac:dyDescent="0.25">
      <c r="A37" s="1583" t="s">
        <v>49</v>
      </c>
      <c r="B37" s="1384" t="s">
        <v>550</v>
      </c>
      <c r="C37" s="297" t="s">
        <v>15</v>
      </c>
      <c r="D37" s="298">
        <v>0</v>
      </c>
      <c r="E37" s="195">
        <v>0</v>
      </c>
      <c r="F37" s="195">
        <v>0</v>
      </c>
      <c r="G37" s="1343" t="s">
        <v>1793</v>
      </c>
      <c r="H37" s="195">
        <v>0</v>
      </c>
      <c r="I37" s="195">
        <v>0</v>
      </c>
      <c r="J37" s="1343"/>
    </row>
    <row r="38" spans="1:10" ht="65.25" customHeight="1" x14ac:dyDescent="0.25">
      <c r="A38" s="1584"/>
      <c r="B38" s="1385"/>
      <c r="C38" s="299" t="s">
        <v>197</v>
      </c>
      <c r="D38" s="298">
        <v>0</v>
      </c>
      <c r="E38" s="195">
        <v>0</v>
      </c>
      <c r="F38" s="195">
        <v>0</v>
      </c>
      <c r="G38" s="1344"/>
      <c r="H38" s="195">
        <v>0</v>
      </c>
      <c r="I38" s="195">
        <v>0</v>
      </c>
      <c r="J38" s="1344"/>
    </row>
    <row r="39" spans="1:10" ht="75" x14ac:dyDescent="0.25">
      <c r="A39" s="1584"/>
      <c r="B39" s="1385"/>
      <c r="C39" s="299" t="s">
        <v>39</v>
      </c>
      <c r="D39" s="298">
        <v>0</v>
      </c>
      <c r="E39" s="195">
        <v>0</v>
      </c>
      <c r="F39" s="195">
        <v>0</v>
      </c>
      <c r="G39" s="1344"/>
      <c r="H39" s="195">
        <v>0</v>
      </c>
      <c r="I39" s="195">
        <v>0</v>
      </c>
      <c r="J39" s="1344"/>
    </row>
    <row r="40" spans="1:10" ht="75" x14ac:dyDescent="0.25">
      <c r="A40" s="1584"/>
      <c r="B40" s="1385"/>
      <c r="C40" s="299" t="s">
        <v>529</v>
      </c>
      <c r="D40" s="298">
        <v>0</v>
      </c>
      <c r="E40" s="195">
        <v>0</v>
      </c>
      <c r="F40" s="195">
        <v>0</v>
      </c>
      <c r="G40" s="1344"/>
      <c r="H40" s="195">
        <v>0</v>
      </c>
      <c r="I40" s="195">
        <v>0</v>
      </c>
      <c r="J40" s="1344"/>
    </row>
    <row r="41" spans="1:10" ht="56.25" x14ac:dyDescent="0.25">
      <c r="A41" s="1585"/>
      <c r="B41" s="1386"/>
      <c r="C41" s="299" t="s">
        <v>20</v>
      </c>
      <c r="D41" s="298">
        <v>0</v>
      </c>
      <c r="E41" s="195">
        <v>0</v>
      </c>
      <c r="F41" s="195">
        <v>0</v>
      </c>
      <c r="G41" s="902"/>
      <c r="H41" s="195">
        <v>0</v>
      </c>
      <c r="I41" s="195">
        <v>0</v>
      </c>
      <c r="J41" s="1345"/>
    </row>
    <row r="42" spans="1:10" ht="29.25" customHeight="1" x14ac:dyDescent="0.25">
      <c r="A42" s="2002" t="s">
        <v>50</v>
      </c>
      <c r="B42" s="1374" t="s">
        <v>2051</v>
      </c>
      <c r="C42" s="297" t="s">
        <v>15</v>
      </c>
      <c r="D42" s="195">
        <v>0</v>
      </c>
      <c r="E42" s="195">
        <v>0</v>
      </c>
      <c r="F42" s="195">
        <v>0</v>
      </c>
      <c r="G42" s="1333" t="s">
        <v>2019</v>
      </c>
      <c r="H42" s="195">
        <v>0</v>
      </c>
      <c r="I42" s="195">
        <v>0</v>
      </c>
      <c r="J42" s="1315"/>
    </row>
    <row r="43" spans="1:10" ht="56.25" x14ac:dyDescent="0.25">
      <c r="A43" s="2002"/>
      <c r="B43" s="1374"/>
      <c r="C43" s="299" t="s">
        <v>197</v>
      </c>
      <c r="D43" s="195">
        <v>0</v>
      </c>
      <c r="E43" s="195">
        <v>0</v>
      </c>
      <c r="F43" s="195">
        <v>0</v>
      </c>
      <c r="G43" s="1333"/>
      <c r="H43" s="195">
        <v>0</v>
      </c>
      <c r="I43" s="195">
        <v>0</v>
      </c>
      <c r="J43" s="1315"/>
    </row>
    <row r="44" spans="1:10" ht="75" customHeight="1" x14ac:dyDescent="0.25">
      <c r="A44" s="2002"/>
      <c r="B44" s="1374"/>
      <c r="C44" s="299" t="s">
        <v>39</v>
      </c>
      <c r="D44" s="195">
        <v>0</v>
      </c>
      <c r="E44" s="195">
        <v>0</v>
      </c>
      <c r="F44" s="195">
        <v>0</v>
      </c>
      <c r="G44" s="1333"/>
      <c r="H44" s="195">
        <v>0</v>
      </c>
      <c r="I44" s="195">
        <v>0</v>
      </c>
      <c r="J44" s="1315"/>
    </row>
    <row r="45" spans="1:10" ht="75" x14ac:dyDescent="0.25">
      <c r="A45" s="1584"/>
      <c r="B45" s="1385" t="s">
        <v>2052</v>
      </c>
      <c r="C45" s="855" t="s">
        <v>529</v>
      </c>
      <c r="D45" s="828">
        <v>0</v>
      </c>
      <c r="E45" s="828">
        <v>0</v>
      </c>
      <c r="F45" s="828">
        <v>0</v>
      </c>
      <c r="G45" s="1347"/>
      <c r="H45" s="828">
        <v>0</v>
      </c>
      <c r="I45" s="828">
        <v>0</v>
      </c>
      <c r="J45" s="1347"/>
    </row>
    <row r="46" spans="1:10" ht="56.25" x14ac:dyDescent="0.25">
      <c r="A46" s="1585"/>
      <c r="B46" s="1386"/>
      <c r="C46" s="299" t="s">
        <v>20</v>
      </c>
      <c r="D46" s="195">
        <v>0</v>
      </c>
      <c r="E46" s="195">
        <v>0</v>
      </c>
      <c r="F46" s="195">
        <v>0</v>
      </c>
      <c r="G46" s="1348"/>
      <c r="H46" s="195">
        <v>0</v>
      </c>
      <c r="I46" s="195">
        <v>0</v>
      </c>
      <c r="J46" s="1348"/>
    </row>
    <row r="47" spans="1:10" ht="18" customHeight="1" x14ac:dyDescent="0.25">
      <c r="A47" s="1996" t="s">
        <v>329</v>
      </c>
      <c r="B47" s="1388" t="s">
        <v>551</v>
      </c>
      <c r="C47" s="562" t="s">
        <v>15</v>
      </c>
      <c r="D47" s="295">
        <v>0</v>
      </c>
      <c r="E47" s="291">
        <v>0</v>
      </c>
      <c r="F47" s="291">
        <v>0</v>
      </c>
      <c r="G47" s="1343"/>
      <c r="H47" s="291">
        <v>0</v>
      </c>
      <c r="I47" s="291">
        <v>0</v>
      </c>
      <c r="J47" s="1343"/>
    </row>
    <row r="48" spans="1:10" ht="60" customHeight="1" x14ac:dyDescent="0.25">
      <c r="A48" s="1997"/>
      <c r="B48" s="1389"/>
      <c r="C48" s="300" t="s">
        <v>197</v>
      </c>
      <c r="D48" s="295">
        <v>0</v>
      </c>
      <c r="E48" s="291">
        <v>0</v>
      </c>
      <c r="F48" s="291">
        <v>0</v>
      </c>
      <c r="G48" s="1344"/>
      <c r="H48" s="291">
        <v>0</v>
      </c>
      <c r="I48" s="291">
        <v>0</v>
      </c>
      <c r="J48" s="1344"/>
    </row>
    <row r="49" spans="1:10" ht="75" x14ac:dyDescent="0.25">
      <c r="A49" s="1997"/>
      <c r="B49" s="1389"/>
      <c r="C49" s="300" t="s">
        <v>39</v>
      </c>
      <c r="D49" s="295">
        <v>0</v>
      </c>
      <c r="E49" s="291">
        <v>0</v>
      </c>
      <c r="F49" s="291">
        <v>0</v>
      </c>
      <c r="G49" s="1344"/>
      <c r="H49" s="291">
        <v>0</v>
      </c>
      <c r="I49" s="291">
        <v>0</v>
      </c>
      <c r="J49" s="1344"/>
    </row>
    <row r="50" spans="1:10" ht="75" x14ac:dyDescent="0.25">
      <c r="A50" s="1997"/>
      <c r="B50" s="1389"/>
      <c r="C50" s="300" t="s">
        <v>529</v>
      </c>
      <c r="D50" s="295">
        <v>0</v>
      </c>
      <c r="E50" s="291">
        <v>0</v>
      </c>
      <c r="F50" s="291">
        <v>0</v>
      </c>
      <c r="G50" s="1344"/>
      <c r="H50" s="291">
        <v>0</v>
      </c>
      <c r="I50" s="291">
        <v>0</v>
      </c>
      <c r="J50" s="1344"/>
    </row>
    <row r="51" spans="1:10" ht="56.25" x14ac:dyDescent="0.25">
      <c r="A51" s="1998"/>
      <c r="B51" s="1390"/>
      <c r="C51" s="300" t="s">
        <v>20</v>
      </c>
      <c r="D51" s="295">
        <v>0</v>
      </c>
      <c r="E51" s="291">
        <v>0</v>
      </c>
      <c r="F51" s="291">
        <v>0</v>
      </c>
      <c r="G51" s="1345"/>
      <c r="H51" s="291">
        <v>0</v>
      </c>
      <c r="I51" s="291">
        <v>0</v>
      </c>
      <c r="J51" s="1345"/>
    </row>
    <row r="52" spans="1:10" ht="19.5" customHeight="1" x14ac:dyDescent="0.25">
      <c r="A52" s="1583" t="s">
        <v>97</v>
      </c>
      <c r="B52" s="1384" t="s">
        <v>552</v>
      </c>
      <c r="C52" s="563" t="s">
        <v>15</v>
      </c>
      <c r="D52" s="298">
        <v>0</v>
      </c>
      <c r="E52" s="195">
        <v>0</v>
      </c>
      <c r="F52" s="195">
        <v>0</v>
      </c>
      <c r="G52" s="1343" t="s">
        <v>1416</v>
      </c>
      <c r="H52" s="195">
        <v>0</v>
      </c>
      <c r="I52" s="195">
        <v>0</v>
      </c>
      <c r="J52" s="1343" t="s">
        <v>1794</v>
      </c>
    </row>
    <row r="53" spans="1:10" ht="56.25" x14ac:dyDescent="0.25">
      <c r="A53" s="1584"/>
      <c r="B53" s="1385"/>
      <c r="C53" s="561" t="s">
        <v>197</v>
      </c>
      <c r="D53" s="298">
        <v>0</v>
      </c>
      <c r="E53" s="195">
        <v>0</v>
      </c>
      <c r="F53" s="195">
        <v>0</v>
      </c>
      <c r="G53" s="1344"/>
      <c r="H53" s="195">
        <v>0</v>
      </c>
      <c r="I53" s="195">
        <v>0</v>
      </c>
      <c r="J53" s="1344"/>
    </row>
    <row r="54" spans="1:10" ht="75" x14ac:dyDescent="0.25">
      <c r="A54" s="1584"/>
      <c r="B54" s="1385"/>
      <c r="C54" s="561" t="s">
        <v>39</v>
      </c>
      <c r="D54" s="298">
        <v>0</v>
      </c>
      <c r="E54" s="195">
        <v>0</v>
      </c>
      <c r="F54" s="195">
        <v>0</v>
      </c>
      <c r="G54" s="1344"/>
      <c r="H54" s="195">
        <v>0</v>
      </c>
      <c r="I54" s="195">
        <v>0</v>
      </c>
      <c r="J54" s="1344"/>
    </row>
    <row r="55" spans="1:10" ht="75" x14ac:dyDescent="0.25">
      <c r="A55" s="1584"/>
      <c r="B55" s="1385"/>
      <c r="C55" s="561" t="s">
        <v>529</v>
      </c>
      <c r="D55" s="298">
        <v>0</v>
      </c>
      <c r="E55" s="195">
        <v>0</v>
      </c>
      <c r="F55" s="195">
        <v>0</v>
      </c>
      <c r="G55" s="1344"/>
      <c r="H55" s="195">
        <v>0</v>
      </c>
      <c r="I55" s="195">
        <v>0</v>
      </c>
      <c r="J55" s="1344"/>
    </row>
    <row r="56" spans="1:10" ht="41.25" customHeight="1" x14ac:dyDescent="0.25">
      <c r="A56" s="1585"/>
      <c r="B56" s="1386"/>
      <c r="C56" s="561" t="s">
        <v>20</v>
      </c>
      <c r="D56" s="298">
        <v>0</v>
      </c>
      <c r="E56" s="195">
        <v>0</v>
      </c>
      <c r="F56" s="195">
        <v>0</v>
      </c>
      <c r="G56" s="1345"/>
      <c r="H56" s="195">
        <v>0</v>
      </c>
      <c r="I56" s="195">
        <v>0</v>
      </c>
      <c r="J56" s="1345"/>
    </row>
    <row r="57" spans="1:10" ht="30" customHeight="1" x14ac:dyDescent="0.25">
      <c r="A57" s="2002" t="s">
        <v>98</v>
      </c>
      <c r="B57" s="1374" t="s">
        <v>2053</v>
      </c>
      <c r="C57" s="297" t="s">
        <v>15</v>
      </c>
      <c r="D57" s="195">
        <v>0</v>
      </c>
      <c r="E57" s="195">
        <v>0</v>
      </c>
      <c r="F57" s="195">
        <v>0</v>
      </c>
      <c r="G57" s="1333" t="s">
        <v>1795</v>
      </c>
      <c r="H57" s="195">
        <v>0</v>
      </c>
      <c r="I57" s="195">
        <v>0</v>
      </c>
      <c r="J57" s="1333" t="s">
        <v>2055</v>
      </c>
    </row>
    <row r="58" spans="1:10" ht="58.5" customHeight="1" x14ac:dyDescent="0.25">
      <c r="A58" s="2002"/>
      <c r="B58" s="1374"/>
      <c r="C58" s="299" t="s">
        <v>197</v>
      </c>
      <c r="D58" s="195">
        <v>0</v>
      </c>
      <c r="E58" s="195">
        <v>0</v>
      </c>
      <c r="F58" s="195">
        <v>0</v>
      </c>
      <c r="G58" s="1333"/>
      <c r="H58" s="195">
        <v>0</v>
      </c>
      <c r="I58" s="195">
        <v>0</v>
      </c>
      <c r="J58" s="1333"/>
    </row>
    <row r="59" spans="1:10" ht="73.5" customHeight="1" x14ac:dyDescent="0.25">
      <c r="A59" s="2002"/>
      <c r="B59" s="1374" t="s">
        <v>2054</v>
      </c>
      <c r="C59" s="299" t="s">
        <v>39</v>
      </c>
      <c r="D59" s="195">
        <v>0</v>
      </c>
      <c r="E59" s="195">
        <v>0</v>
      </c>
      <c r="F59" s="195">
        <v>0</v>
      </c>
      <c r="G59" s="1315"/>
      <c r="H59" s="195">
        <v>0</v>
      </c>
      <c r="I59" s="195">
        <v>0</v>
      </c>
      <c r="J59" s="1333" t="s">
        <v>2056</v>
      </c>
    </row>
    <row r="60" spans="1:10" ht="80.25" customHeight="1" x14ac:dyDescent="0.25">
      <c r="A60" s="2002"/>
      <c r="B60" s="1374"/>
      <c r="C60" s="299" t="s">
        <v>529</v>
      </c>
      <c r="D60" s="195">
        <v>0</v>
      </c>
      <c r="E60" s="195">
        <v>0</v>
      </c>
      <c r="F60" s="195">
        <v>0</v>
      </c>
      <c r="G60" s="1315"/>
      <c r="H60" s="195">
        <v>0</v>
      </c>
      <c r="I60" s="195">
        <v>0</v>
      </c>
      <c r="J60" s="1333"/>
    </row>
    <row r="61" spans="1:10" ht="42.75" customHeight="1" x14ac:dyDescent="0.25">
      <c r="A61" s="2002"/>
      <c r="B61" s="1374"/>
      <c r="C61" s="561" t="s">
        <v>20</v>
      </c>
      <c r="D61" s="195">
        <v>0</v>
      </c>
      <c r="E61" s="195">
        <v>0</v>
      </c>
      <c r="F61" s="195">
        <v>0</v>
      </c>
      <c r="G61" s="1315"/>
      <c r="H61" s="195">
        <v>0</v>
      </c>
      <c r="I61" s="195">
        <v>0</v>
      </c>
      <c r="J61" s="1333"/>
    </row>
    <row r="62" spans="1:10" ht="30" customHeight="1" x14ac:dyDescent="0.25">
      <c r="A62" s="2123"/>
      <c r="B62" s="1572" t="s">
        <v>37</v>
      </c>
      <c r="C62" s="294" t="s">
        <v>15</v>
      </c>
      <c r="D62" s="295">
        <f>D65</f>
        <v>0</v>
      </c>
      <c r="E62" s="291">
        <v>0</v>
      </c>
      <c r="F62" s="291">
        <v>0</v>
      </c>
      <c r="G62" s="1999"/>
      <c r="H62" s="291">
        <v>0</v>
      </c>
      <c r="I62" s="291">
        <v>0</v>
      </c>
      <c r="J62" s="1999"/>
    </row>
    <row r="63" spans="1:10" ht="92.25" customHeight="1" x14ac:dyDescent="0.25">
      <c r="A63" s="2124"/>
      <c r="B63" s="1573"/>
      <c r="C63" s="300" t="s">
        <v>197</v>
      </c>
      <c r="D63" s="295">
        <v>0</v>
      </c>
      <c r="E63" s="291">
        <v>0</v>
      </c>
      <c r="F63" s="291">
        <v>0</v>
      </c>
      <c r="G63" s="2000"/>
      <c r="H63" s="291">
        <v>0</v>
      </c>
      <c r="I63" s="291">
        <v>0</v>
      </c>
      <c r="J63" s="2000"/>
    </row>
    <row r="64" spans="1:10" ht="107.25" customHeight="1" x14ac:dyDescent="0.25">
      <c r="A64" s="2124"/>
      <c r="B64" s="1573"/>
      <c r="C64" s="300" t="s">
        <v>39</v>
      </c>
      <c r="D64" s="295">
        <v>0</v>
      </c>
      <c r="E64" s="291">
        <v>0</v>
      </c>
      <c r="F64" s="291">
        <v>0</v>
      </c>
      <c r="G64" s="2000"/>
      <c r="H64" s="291">
        <v>0</v>
      </c>
      <c r="I64" s="291">
        <v>0</v>
      </c>
      <c r="J64" s="2000"/>
    </row>
    <row r="65" spans="1:15" ht="102" customHeight="1" x14ac:dyDescent="0.25">
      <c r="A65" s="2124"/>
      <c r="B65" s="1573"/>
      <c r="C65" s="300" t="s">
        <v>529</v>
      </c>
      <c r="D65" s="295">
        <f>D50</f>
        <v>0</v>
      </c>
      <c r="E65" s="291">
        <v>0</v>
      </c>
      <c r="F65" s="291">
        <v>0</v>
      </c>
      <c r="G65" s="2000"/>
      <c r="H65" s="291">
        <v>0</v>
      </c>
      <c r="I65" s="291">
        <v>0</v>
      </c>
      <c r="J65" s="2000"/>
    </row>
    <row r="66" spans="1:15" ht="73.5" customHeight="1" x14ac:dyDescent="0.25">
      <c r="A66" s="2125"/>
      <c r="B66" s="2133"/>
      <c r="C66" s="300" t="s">
        <v>20</v>
      </c>
      <c r="D66" s="295">
        <v>0</v>
      </c>
      <c r="E66" s="291">
        <v>0</v>
      </c>
      <c r="F66" s="291">
        <v>0</v>
      </c>
      <c r="G66" s="2001"/>
      <c r="H66" s="291">
        <v>0</v>
      </c>
      <c r="I66" s="291">
        <v>0</v>
      </c>
      <c r="J66" s="2001"/>
    </row>
    <row r="67" spans="1:15" ht="21" customHeight="1" x14ac:dyDescent="0.25">
      <c r="A67" s="685"/>
      <c r="B67" s="1379" t="s">
        <v>516</v>
      </c>
      <c r="C67" s="1379"/>
      <c r="D67" s="1379"/>
      <c r="E67" s="1379"/>
      <c r="F67" s="1379"/>
      <c r="G67" s="1379"/>
      <c r="H67" s="1379"/>
      <c r="I67" s="1379"/>
      <c r="J67" s="1379"/>
    </row>
    <row r="68" spans="1:15" ht="201" customHeight="1" x14ac:dyDescent="0.25">
      <c r="A68" s="681" t="s">
        <v>9</v>
      </c>
      <c r="B68" s="934" t="s">
        <v>553</v>
      </c>
      <c r="C68" s="669" t="s">
        <v>16</v>
      </c>
      <c r="D68" s="301">
        <f>D69</f>
        <v>2964</v>
      </c>
      <c r="E68" s="302">
        <f>E69</f>
        <v>1682.9</v>
      </c>
      <c r="F68" s="958">
        <f t="shared" ref="F68:F75" si="0">E68/D68*100</f>
        <v>56.778002699055328</v>
      </c>
      <c r="G68" s="1033"/>
      <c r="H68" s="302">
        <f>H69</f>
        <v>1682.9</v>
      </c>
      <c r="I68" s="958">
        <f t="shared" ref="I68:I75" si="1">H68/D68*100</f>
        <v>56.778002699055328</v>
      </c>
      <c r="J68" s="900"/>
    </row>
    <row r="69" spans="1:15" ht="409.6" customHeight="1" x14ac:dyDescent="0.25">
      <c r="A69" s="1583" t="s">
        <v>10</v>
      </c>
      <c r="B69" s="1384" t="s">
        <v>1796</v>
      </c>
      <c r="C69" s="1343" t="s">
        <v>16</v>
      </c>
      <c r="D69" s="2129">
        <v>2964</v>
      </c>
      <c r="E69" s="2131">
        <v>1682.9</v>
      </c>
      <c r="F69" s="1589">
        <f t="shared" si="0"/>
        <v>56.778002699055328</v>
      </c>
      <c r="G69" s="1384" t="s">
        <v>2020</v>
      </c>
      <c r="H69" s="2131">
        <f>E69</f>
        <v>1682.9</v>
      </c>
      <c r="I69" s="1589">
        <f t="shared" si="1"/>
        <v>56.778002699055328</v>
      </c>
      <c r="J69" s="1384" t="s">
        <v>1797</v>
      </c>
    </row>
    <row r="70" spans="1:15" ht="119.25" customHeight="1" x14ac:dyDescent="0.25">
      <c r="A70" s="1585"/>
      <c r="B70" s="1386"/>
      <c r="C70" s="1345"/>
      <c r="D70" s="2130"/>
      <c r="E70" s="2132"/>
      <c r="F70" s="1590"/>
      <c r="G70" s="1386"/>
      <c r="H70" s="2132"/>
      <c r="I70" s="1590"/>
      <c r="J70" s="1386"/>
    </row>
    <row r="71" spans="1:15" ht="151.5" customHeight="1" x14ac:dyDescent="0.25">
      <c r="A71" s="681" t="s">
        <v>12</v>
      </c>
      <c r="B71" s="303" t="s">
        <v>554</v>
      </c>
      <c r="C71" s="239" t="s">
        <v>19</v>
      </c>
      <c r="D71" s="302">
        <f>D72</f>
        <v>5000</v>
      </c>
      <c r="E71" s="302">
        <f>E72</f>
        <v>0</v>
      </c>
      <c r="F71" s="124">
        <f t="shared" si="0"/>
        <v>0</v>
      </c>
      <c r="G71" s="1255"/>
      <c r="H71" s="302">
        <f>E71</f>
        <v>0</v>
      </c>
      <c r="I71" s="124">
        <f t="shared" si="1"/>
        <v>0</v>
      </c>
      <c r="J71" s="906"/>
    </row>
    <row r="72" spans="1:15" ht="210.75" customHeight="1" x14ac:dyDescent="0.25">
      <c r="A72" s="685" t="s">
        <v>49</v>
      </c>
      <c r="B72" s="907" t="s">
        <v>555</v>
      </c>
      <c r="C72" s="304" t="s">
        <v>19</v>
      </c>
      <c r="D72" s="305">
        <v>5000</v>
      </c>
      <c r="E72" s="305">
        <v>0</v>
      </c>
      <c r="F72" s="305">
        <f t="shared" si="0"/>
        <v>0</v>
      </c>
      <c r="G72" s="1256" t="s">
        <v>1798</v>
      </c>
      <c r="H72" s="305">
        <f>E72</f>
        <v>0</v>
      </c>
      <c r="I72" s="305">
        <f t="shared" si="1"/>
        <v>0</v>
      </c>
      <c r="J72" s="304" t="s">
        <v>1799</v>
      </c>
    </row>
    <row r="73" spans="1:15" ht="18.75" x14ac:dyDescent="0.25">
      <c r="A73" s="2123"/>
      <c r="B73" s="1568" t="s">
        <v>266</v>
      </c>
      <c r="C73" s="239" t="s">
        <v>15</v>
      </c>
      <c r="D73" s="301">
        <f>D74+D75</f>
        <v>7964</v>
      </c>
      <c r="E73" s="301">
        <f>E74+E75</f>
        <v>1682.9</v>
      </c>
      <c r="F73" s="302">
        <f t="shared" si="0"/>
        <v>21.131341034655954</v>
      </c>
      <c r="G73" s="2126"/>
      <c r="H73" s="301">
        <f>H74+H75</f>
        <v>1682.9</v>
      </c>
      <c r="I73" s="302">
        <f t="shared" si="1"/>
        <v>21.131341034655954</v>
      </c>
      <c r="J73" s="2126"/>
    </row>
    <row r="74" spans="1:15" ht="75" x14ac:dyDescent="0.25">
      <c r="A74" s="2124"/>
      <c r="B74" s="1568"/>
      <c r="C74" s="306" t="s">
        <v>16</v>
      </c>
      <c r="D74" s="302">
        <f>D68</f>
        <v>2964</v>
      </c>
      <c r="E74" s="302">
        <f>E68</f>
        <v>1682.9</v>
      </c>
      <c r="F74" s="302">
        <f t="shared" si="0"/>
        <v>56.778002699055328</v>
      </c>
      <c r="G74" s="2127"/>
      <c r="H74" s="302">
        <f>H68</f>
        <v>1682.9</v>
      </c>
      <c r="I74" s="302">
        <f t="shared" si="1"/>
        <v>56.778002699055328</v>
      </c>
      <c r="J74" s="2127"/>
    </row>
    <row r="75" spans="1:15" ht="93.75" x14ac:dyDescent="0.25">
      <c r="A75" s="2125"/>
      <c r="B75" s="1568"/>
      <c r="C75" s="669" t="s">
        <v>19</v>
      </c>
      <c r="D75" s="302">
        <f>D71</f>
        <v>5000</v>
      </c>
      <c r="E75" s="302">
        <f>E71</f>
        <v>0</v>
      </c>
      <c r="F75" s="302">
        <f t="shared" si="0"/>
        <v>0</v>
      </c>
      <c r="G75" s="2128"/>
      <c r="H75" s="302">
        <f>H71</f>
        <v>0</v>
      </c>
      <c r="I75" s="302">
        <f t="shared" si="1"/>
        <v>0</v>
      </c>
      <c r="J75" s="2128"/>
    </row>
    <row r="76" spans="1:15" ht="18.75" x14ac:dyDescent="0.25">
      <c r="A76" s="681"/>
      <c r="B76" s="2112" t="s">
        <v>517</v>
      </c>
      <c r="C76" s="2112"/>
      <c r="D76" s="2112"/>
      <c r="E76" s="2112"/>
      <c r="F76" s="2112"/>
      <c r="G76" s="2112"/>
      <c r="H76" s="2112"/>
      <c r="I76" s="2112"/>
      <c r="J76" s="2112"/>
    </row>
    <row r="77" spans="1:15" ht="92.25" customHeight="1" x14ac:dyDescent="0.25">
      <c r="A77" s="681" t="s">
        <v>8</v>
      </c>
      <c r="B77" s="303" t="s">
        <v>556</v>
      </c>
      <c r="C77" s="239" t="s">
        <v>19</v>
      </c>
      <c r="D77" s="980">
        <f>D79+D81</f>
        <v>2000</v>
      </c>
      <c r="E77" s="980">
        <f>E78+E80</f>
        <v>0</v>
      </c>
      <c r="F77" s="980">
        <f t="shared" ref="F77:F85" si="2">E77/D77*100</f>
        <v>0</v>
      </c>
      <c r="G77" s="1255"/>
      <c r="H77" s="980">
        <f>H78+H80</f>
        <v>0</v>
      </c>
      <c r="I77" s="980">
        <f t="shared" ref="I77:I82" si="3">H77/D77*100</f>
        <v>0</v>
      </c>
      <c r="J77" s="906"/>
    </row>
    <row r="78" spans="1:15" ht="100.5" customHeight="1" x14ac:dyDescent="0.25">
      <c r="A78" s="685" t="s">
        <v>10</v>
      </c>
      <c r="B78" s="307" t="s">
        <v>1391</v>
      </c>
      <c r="C78" s="674" t="s">
        <v>19</v>
      </c>
      <c r="D78" s="951">
        <f>D79</f>
        <v>1000</v>
      </c>
      <c r="E78" s="951">
        <v>0</v>
      </c>
      <c r="F78" s="951">
        <f t="shared" si="2"/>
        <v>0</v>
      </c>
      <c r="G78" s="1255" t="s">
        <v>531</v>
      </c>
      <c r="H78" s="951">
        <f>E78</f>
        <v>0</v>
      </c>
      <c r="I78" s="951">
        <f t="shared" si="3"/>
        <v>0</v>
      </c>
      <c r="J78" s="906"/>
    </row>
    <row r="79" spans="1:15" ht="153.75" customHeight="1" x14ac:dyDescent="0.25">
      <c r="A79" s="685" t="s">
        <v>60</v>
      </c>
      <c r="B79" s="307" t="s">
        <v>557</v>
      </c>
      <c r="C79" s="674" t="s">
        <v>19</v>
      </c>
      <c r="D79" s="305">
        <v>1000</v>
      </c>
      <c r="E79" s="305">
        <v>0</v>
      </c>
      <c r="F79" s="926">
        <f t="shared" si="2"/>
        <v>0</v>
      </c>
      <c r="G79" s="1067" t="s">
        <v>1417</v>
      </c>
      <c r="H79" s="308">
        <f>E79</f>
        <v>0</v>
      </c>
      <c r="I79" s="308">
        <f t="shared" si="3"/>
        <v>0</v>
      </c>
      <c r="J79" s="906" t="s">
        <v>1621</v>
      </c>
    </row>
    <row r="80" spans="1:15" ht="95.25" customHeight="1" x14ac:dyDescent="0.25">
      <c r="A80" s="685" t="s">
        <v>11</v>
      </c>
      <c r="B80" s="307" t="s">
        <v>559</v>
      </c>
      <c r="C80" s="674" t="s">
        <v>19</v>
      </c>
      <c r="D80" s="305">
        <f>D81</f>
        <v>1000</v>
      </c>
      <c r="E80" s="305">
        <f>E81</f>
        <v>0</v>
      </c>
      <c r="F80" s="926">
        <f t="shared" si="2"/>
        <v>0</v>
      </c>
      <c r="G80" s="954"/>
      <c r="H80" s="308">
        <f>E80</f>
        <v>0</v>
      </c>
      <c r="I80" s="308">
        <f t="shared" si="3"/>
        <v>0</v>
      </c>
      <c r="J80" s="906"/>
      <c r="O80" s="75"/>
    </row>
    <row r="81" spans="1:10" ht="177" customHeight="1" x14ac:dyDescent="0.25">
      <c r="A81" s="685" t="s">
        <v>34</v>
      </c>
      <c r="B81" s="907" t="s">
        <v>558</v>
      </c>
      <c r="C81" s="668" t="s">
        <v>19</v>
      </c>
      <c r="D81" s="308">
        <v>1000</v>
      </c>
      <c r="E81" s="305">
        <v>0</v>
      </c>
      <c r="F81" s="967">
        <f t="shared" si="2"/>
        <v>0</v>
      </c>
      <c r="G81" s="954"/>
      <c r="H81" s="308">
        <f>E81</f>
        <v>0</v>
      </c>
      <c r="I81" s="308">
        <f t="shared" si="3"/>
        <v>0</v>
      </c>
      <c r="J81" s="906" t="s">
        <v>1418</v>
      </c>
    </row>
    <row r="82" spans="1:10" ht="93.75" x14ac:dyDescent="0.25">
      <c r="A82" s="189"/>
      <c r="B82" s="1252" t="s">
        <v>57</v>
      </c>
      <c r="C82" s="239" t="s">
        <v>19</v>
      </c>
      <c r="D82" s="302">
        <f>D79+D81</f>
        <v>2000</v>
      </c>
      <c r="E82" s="302">
        <f>E77</f>
        <v>0</v>
      </c>
      <c r="F82" s="958">
        <f t="shared" si="2"/>
        <v>0</v>
      </c>
      <c r="G82" s="881"/>
      <c r="H82" s="302">
        <f>H77</f>
        <v>0</v>
      </c>
      <c r="I82" s="301">
        <f t="shared" si="3"/>
        <v>0</v>
      </c>
      <c r="J82" s="906"/>
    </row>
    <row r="83" spans="1:10" ht="18" customHeight="1" x14ac:dyDescent="0.25">
      <c r="A83" s="2113"/>
      <c r="B83" s="2116" t="s">
        <v>54</v>
      </c>
      <c r="C83" s="239" t="s">
        <v>15</v>
      </c>
      <c r="D83" s="302">
        <f>D84+D85</f>
        <v>9964</v>
      </c>
      <c r="E83" s="302">
        <f>E84+E85</f>
        <v>1682.9</v>
      </c>
      <c r="F83" s="124">
        <f t="shared" si="2"/>
        <v>16.889803291850665</v>
      </c>
      <c r="G83" s="2117"/>
      <c r="H83" s="302">
        <f>H84+H85</f>
        <v>1682.9</v>
      </c>
      <c r="I83" s="124">
        <f>E83/D83*100</f>
        <v>16.889803291850665</v>
      </c>
      <c r="J83" s="2120"/>
    </row>
    <row r="84" spans="1:10" ht="74.25" customHeight="1" x14ac:dyDescent="0.25">
      <c r="A84" s="2114"/>
      <c r="B84" s="2116"/>
      <c r="C84" s="309" t="s">
        <v>16</v>
      </c>
      <c r="D84" s="302">
        <f>D74</f>
        <v>2964</v>
      </c>
      <c r="E84" s="124">
        <f>E74</f>
        <v>1682.9</v>
      </c>
      <c r="F84" s="124">
        <f t="shared" si="2"/>
        <v>56.778002699055328</v>
      </c>
      <c r="G84" s="2118"/>
      <c r="H84" s="302">
        <f>E84</f>
        <v>1682.9</v>
      </c>
      <c r="I84" s="302">
        <f>H84/D84*100</f>
        <v>56.778002699055328</v>
      </c>
      <c r="J84" s="2121"/>
    </row>
    <row r="85" spans="1:10" ht="93.75" x14ac:dyDescent="0.25">
      <c r="A85" s="2115"/>
      <c r="B85" s="2116"/>
      <c r="C85" s="239" t="s">
        <v>19</v>
      </c>
      <c r="D85" s="124">
        <f>D82+D75+D62</f>
        <v>7000</v>
      </c>
      <c r="E85" s="124">
        <f>E82+E75</f>
        <v>0</v>
      </c>
      <c r="F85" s="124">
        <f t="shared" si="2"/>
        <v>0</v>
      </c>
      <c r="G85" s="2119"/>
      <c r="H85" s="124">
        <f>H82+H75</f>
        <v>0</v>
      </c>
      <c r="I85" s="124">
        <f>PRODUCT(H85,1/D85,100)</f>
        <v>0</v>
      </c>
      <c r="J85" s="2122"/>
    </row>
  </sheetData>
  <mergeCells count="82">
    <mergeCell ref="B8:J8"/>
    <mergeCell ref="A1:J1"/>
    <mergeCell ref="A2:J2"/>
    <mergeCell ref="A3:J3"/>
    <mergeCell ref="A4:J4"/>
    <mergeCell ref="A5:J5"/>
    <mergeCell ref="A12:A16"/>
    <mergeCell ref="B12:B16"/>
    <mergeCell ref="G12:G16"/>
    <mergeCell ref="J12:J16"/>
    <mergeCell ref="B17:B19"/>
    <mergeCell ref="A17:A19"/>
    <mergeCell ref="A20:A21"/>
    <mergeCell ref="B20:B21"/>
    <mergeCell ref="G17:G19"/>
    <mergeCell ref="G20:G21"/>
    <mergeCell ref="J17:J19"/>
    <mergeCell ref="J20:J21"/>
    <mergeCell ref="A22:A26"/>
    <mergeCell ref="B22:B26"/>
    <mergeCell ref="G22:G26"/>
    <mergeCell ref="J22:J26"/>
    <mergeCell ref="A27:A31"/>
    <mergeCell ref="B27:B31"/>
    <mergeCell ref="J27:J31"/>
    <mergeCell ref="G28:G31"/>
    <mergeCell ref="A32:A36"/>
    <mergeCell ref="B32:B36"/>
    <mergeCell ref="G32:G36"/>
    <mergeCell ref="J32:J36"/>
    <mergeCell ref="A37:A41"/>
    <mergeCell ref="B37:B41"/>
    <mergeCell ref="G37:G40"/>
    <mergeCell ref="J37:J41"/>
    <mergeCell ref="J62:J66"/>
    <mergeCell ref="A47:A51"/>
    <mergeCell ref="B47:B51"/>
    <mergeCell ref="G47:G51"/>
    <mergeCell ref="J47:J51"/>
    <mergeCell ref="A52:A56"/>
    <mergeCell ref="B52:B56"/>
    <mergeCell ref="G52:G56"/>
    <mergeCell ref="J52:J56"/>
    <mergeCell ref="A59:A61"/>
    <mergeCell ref="J59:J61"/>
    <mergeCell ref="B59:B61"/>
    <mergeCell ref="G59:G61"/>
    <mergeCell ref="A73:A75"/>
    <mergeCell ref="B73:B75"/>
    <mergeCell ref="G73:G75"/>
    <mergeCell ref="J73:J75"/>
    <mergeCell ref="A69:A70"/>
    <mergeCell ref="B69:B70"/>
    <mergeCell ref="C69:C70"/>
    <mergeCell ref="D69:D70"/>
    <mergeCell ref="J69:J70"/>
    <mergeCell ref="E69:E70"/>
    <mergeCell ref="F69:F70"/>
    <mergeCell ref="G69:G70"/>
    <mergeCell ref="H69:H70"/>
    <mergeCell ref="I69:I70"/>
    <mergeCell ref="B76:J76"/>
    <mergeCell ref="A83:A85"/>
    <mergeCell ref="B83:B85"/>
    <mergeCell ref="G83:G85"/>
    <mergeCell ref="J83:J85"/>
    <mergeCell ref="B67:J67"/>
    <mergeCell ref="J42:J44"/>
    <mergeCell ref="J45:J46"/>
    <mergeCell ref="A57:A58"/>
    <mergeCell ref="B57:B58"/>
    <mergeCell ref="G57:G58"/>
    <mergeCell ref="J57:J58"/>
    <mergeCell ref="B42:B44"/>
    <mergeCell ref="A42:A44"/>
    <mergeCell ref="A45:A46"/>
    <mergeCell ref="B45:B46"/>
    <mergeCell ref="G42:G44"/>
    <mergeCell ref="G45:G46"/>
    <mergeCell ref="A62:A66"/>
    <mergeCell ref="B62:B66"/>
    <mergeCell ref="G62:G66"/>
  </mergeCells>
  <conditionalFormatting sqref="B8">
    <cfRule type="duplicateValues" priority="1"/>
  </conditionalFormatting>
  <pageMargins left="0.78740157480314965" right="0.39370078740157483" top="0.78740157480314965" bottom="0.78740157480314965" header="0.31496062992125984" footer="0.39370078740157483"/>
  <pageSetup paperSize="9" scale="62" firstPageNumber="181" fitToWidth="0" fitToHeight="0" orientation="landscape" useFirstPageNumber="1" horizontalDpi="4294967292" verticalDpi="4294967292" r:id="rId1"/>
  <headerFooter>
    <oddFooter>&amp;R&amp;"Times New Roman,обычный"&amp;14&amp;P</oddFooter>
  </headerFooter>
  <rowBreaks count="1" manualBreakCount="1">
    <brk id="6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O188"/>
  <sheetViews>
    <sheetView view="pageBreakPreview" topLeftCell="A172" zoomScale="62" zoomScaleNormal="60" zoomScaleSheetLayoutView="62" zoomScalePageLayoutView="70" workbookViewId="0">
      <selection activeCell="G178" sqref="G178:G183"/>
    </sheetView>
  </sheetViews>
  <sheetFormatPr defaultColWidth="26.7109375" defaultRowHeight="18.75" x14ac:dyDescent="0.25"/>
  <cols>
    <col min="1" max="1" width="8.7109375" style="79" customWidth="1"/>
    <col min="2" max="2" width="45.7109375" style="1237" customWidth="1"/>
    <col min="3" max="3" width="15.7109375" style="80" customWidth="1"/>
    <col min="4" max="5" width="17.7109375" style="79" customWidth="1"/>
    <col min="6" max="6" width="12.7109375" style="79" customWidth="1"/>
    <col min="7" max="7" width="35.7109375" style="80" customWidth="1"/>
    <col min="8" max="8" width="17.7109375" style="79" customWidth="1"/>
    <col min="9" max="9" width="12.7109375" style="79" customWidth="1"/>
    <col min="10" max="10" width="35" style="80" customWidth="1"/>
    <col min="11" max="254" width="26.7109375" style="12"/>
    <col min="255" max="255" width="8.7109375" style="12" customWidth="1"/>
    <col min="256" max="256" width="41.7109375" style="12" customWidth="1"/>
    <col min="257" max="257" width="15.7109375" style="12" customWidth="1"/>
    <col min="258" max="259" width="17.7109375" style="12" customWidth="1"/>
    <col min="260" max="260" width="15.140625" style="12" customWidth="1"/>
    <col min="261" max="261" width="35.7109375" style="12" customWidth="1"/>
    <col min="262" max="262" width="17.7109375" style="12" customWidth="1"/>
    <col min="263" max="263" width="14.7109375" style="12" customWidth="1"/>
    <col min="264" max="264" width="30.7109375" style="12" customWidth="1"/>
    <col min="265" max="510" width="26.7109375" style="12"/>
    <col min="511" max="511" width="8.7109375" style="12" customWidth="1"/>
    <col min="512" max="512" width="41.7109375" style="12" customWidth="1"/>
    <col min="513" max="513" width="15.7109375" style="12" customWidth="1"/>
    <col min="514" max="515" width="17.7109375" style="12" customWidth="1"/>
    <col min="516" max="516" width="15.140625" style="12" customWidth="1"/>
    <col min="517" max="517" width="35.7109375" style="12" customWidth="1"/>
    <col min="518" max="518" width="17.7109375" style="12" customWidth="1"/>
    <col min="519" max="519" width="14.7109375" style="12" customWidth="1"/>
    <col min="520" max="520" width="30.7109375" style="12" customWidth="1"/>
    <col min="521" max="766" width="26.7109375" style="12"/>
    <col min="767" max="767" width="8.7109375" style="12" customWidth="1"/>
    <col min="768" max="768" width="41.7109375" style="12" customWidth="1"/>
    <col min="769" max="769" width="15.7109375" style="12" customWidth="1"/>
    <col min="770" max="771" width="17.7109375" style="12" customWidth="1"/>
    <col min="772" max="772" width="15.140625" style="12" customWidth="1"/>
    <col min="773" max="773" width="35.7109375" style="12" customWidth="1"/>
    <col min="774" max="774" width="17.7109375" style="12" customWidth="1"/>
    <col min="775" max="775" width="14.7109375" style="12" customWidth="1"/>
    <col min="776" max="776" width="30.7109375" style="12" customWidth="1"/>
    <col min="777" max="1022" width="26.7109375" style="12"/>
    <col min="1023" max="1023" width="8.7109375" style="12" customWidth="1"/>
    <col min="1024" max="1024" width="41.7109375" style="12" customWidth="1"/>
    <col min="1025" max="1025" width="15.7109375" style="12" customWidth="1"/>
    <col min="1026" max="1027" width="17.7109375" style="12" customWidth="1"/>
    <col min="1028" max="1028" width="15.140625" style="12" customWidth="1"/>
    <col min="1029" max="1029" width="35.7109375" style="12" customWidth="1"/>
    <col min="1030" max="1030" width="17.7109375" style="12" customWidth="1"/>
    <col min="1031" max="1031" width="14.7109375" style="12" customWidth="1"/>
    <col min="1032" max="1032" width="30.7109375" style="12" customWidth="1"/>
    <col min="1033" max="1278" width="26.7109375" style="12"/>
    <col min="1279" max="1279" width="8.7109375" style="12" customWidth="1"/>
    <col min="1280" max="1280" width="41.7109375" style="12" customWidth="1"/>
    <col min="1281" max="1281" width="15.7109375" style="12" customWidth="1"/>
    <col min="1282" max="1283" width="17.7109375" style="12" customWidth="1"/>
    <col min="1284" max="1284" width="15.140625" style="12" customWidth="1"/>
    <col min="1285" max="1285" width="35.7109375" style="12" customWidth="1"/>
    <col min="1286" max="1286" width="17.7109375" style="12" customWidth="1"/>
    <col min="1287" max="1287" width="14.7109375" style="12" customWidth="1"/>
    <col min="1288" max="1288" width="30.7109375" style="12" customWidth="1"/>
    <col min="1289" max="1534" width="26.7109375" style="12"/>
    <col min="1535" max="1535" width="8.7109375" style="12" customWidth="1"/>
    <col min="1536" max="1536" width="41.7109375" style="12" customWidth="1"/>
    <col min="1537" max="1537" width="15.7109375" style="12" customWidth="1"/>
    <col min="1538" max="1539" width="17.7109375" style="12" customWidth="1"/>
    <col min="1540" max="1540" width="15.140625" style="12" customWidth="1"/>
    <col min="1541" max="1541" width="35.7109375" style="12" customWidth="1"/>
    <col min="1542" max="1542" width="17.7109375" style="12" customWidth="1"/>
    <col min="1543" max="1543" width="14.7109375" style="12" customWidth="1"/>
    <col min="1544" max="1544" width="30.7109375" style="12" customWidth="1"/>
    <col min="1545" max="1790" width="26.7109375" style="12"/>
    <col min="1791" max="1791" width="8.7109375" style="12" customWidth="1"/>
    <col min="1792" max="1792" width="41.7109375" style="12" customWidth="1"/>
    <col min="1793" max="1793" width="15.7109375" style="12" customWidth="1"/>
    <col min="1794" max="1795" width="17.7109375" style="12" customWidth="1"/>
    <col min="1796" max="1796" width="15.140625" style="12" customWidth="1"/>
    <col min="1797" max="1797" width="35.7109375" style="12" customWidth="1"/>
    <col min="1798" max="1798" width="17.7109375" style="12" customWidth="1"/>
    <col min="1799" max="1799" width="14.7109375" style="12" customWidth="1"/>
    <col min="1800" max="1800" width="30.7109375" style="12" customWidth="1"/>
    <col min="1801" max="2046" width="26.7109375" style="12"/>
    <col min="2047" max="2047" width="8.7109375" style="12" customWidth="1"/>
    <col min="2048" max="2048" width="41.7109375" style="12" customWidth="1"/>
    <col min="2049" max="2049" width="15.7109375" style="12" customWidth="1"/>
    <col min="2050" max="2051" width="17.7109375" style="12" customWidth="1"/>
    <col min="2052" max="2052" width="15.140625" style="12" customWidth="1"/>
    <col min="2053" max="2053" width="35.7109375" style="12" customWidth="1"/>
    <col min="2054" max="2054" width="17.7109375" style="12" customWidth="1"/>
    <col min="2055" max="2055" width="14.7109375" style="12" customWidth="1"/>
    <col min="2056" max="2056" width="30.7109375" style="12" customWidth="1"/>
    <col min="2057" max="2302" width="26.7109375" style="12"/>
    <col min="2303" max="2303" width="8.7109375" style="12" customWidth="1"/>
    <col min="2304" max="2304" width="41.7109375" style="12" customWidth="1"/>
    <col min="2305" max="2305" width="15.7109375" style="12" customWidth="1"/>
    <col min="2306" max="2307" width="17.7109375" style="12" customWidth="1"/>
    <col min="2308" max="2308" width="15.140625" style="12" customWidth="1"/>
    <col min="2309" max="2309" width="35.7109375" style="12" customWidth="1"/>
    <col min="2310" max="2310" width="17.7109375" style="12" customWidth="1"/>
    <col min="2311" max="2311" width="14.7109375" style="12" customWidth="1"/>
    <col min="2312" max="2312" width="30.7109375" style="12" customWidth="1"/>
    <col min="2313" max="2558" width="26.7109375" style="12"/>
    <col min="2559" max="2559" width="8.7109375" style="12" customWidth="1"/>
    <col min="2560" max="2560" width="41.7109375" style="12" customWidth="1"/>
    <col min="2561" max="2561" width="15.7109375" style="12" customWidth="1"/>
    <col min="2562" max="2563" width="17.7109375" style="12" customWidth="1"/>
    <col min="2564" max="2564" width="15.140625" style="12" customWidth="1"/>
    <col min="2565" max="2565" width="35.7109375" style="12" customWidth="1"/>
    <col min="2566" max="2566" width="17.7109375" style="12" customWidth="1"/>
    <col min="2567" max="2567" width="14.7109375" style="12" customWidth="1"/>
    <col min="2568" max="2568" width="30.7109375" style="12" customWidth="1"/>
    <col min="2569" max="2814" width="26.7109375" style="12"/>
    <col min="2815" max="2815" width="8.7109375" style="12" customWidth="1"/>
    <col min="2816" max="2816" width="41.7109375" style="12" customWidth="1"/>
    <col min="2817" max="2817" width="15.7109375" style="12" customWidth="1"/>
    <col min="2818" max="2819" width="17.7109375" style="12" customWidth="1"/>
    <col min="2820" max="2820" width="15.140625" style="12" customWidth="1"/>
    <col min="2821" max="2821" width="35.7109375" style="12" customWidth="1"/>
    <col min="2822" max="2822" width="17.7109375" style="12" customWidth="1"/>
    <col min="2823" max="2823" width="14.7109375" style="12" customWidth="1"/>
    <col min="2824" max="2824" width="30.7109375" style="12" customWidth="1"/>
    <col min="2825" max="3070" width="26.7109375" style="12"/>
    <col min="3071" max="3071" width="8.7109375" style="12" customWidth="1"/>
    <col min="3072" max="3072" width="41.7109375" style="12" customWidth="1"/>
    <col min="3073" max="3073" width="15.7109375" style="12" customWidth="1"/>
    <col min="3074" max="3075" width="17.7109375" style="12" customWidth="1"/>
    <col min="3076" max="3076" width="15.140625" style="12" customWidth="1"/>
    <col min="3077" max="3077" width="35.7109375" style="12" customWidth="1"/>
    <col min="3078" max="3078" width="17.7109375" style="12" customWidth="1"/>
    <col min="3079" max="3079" width="14.7109375" style="12" customWidth="1"/>
    <col min="3080" max="3080" width="30.7109375" style="12" customWidth="1"/>
    <col min="3081" max="3326" width="26.7109375" style="12"/>
    <col min="3327" max="3327" width="8.7109375" style="12" customWidth="1"/>
    <col min="3328" max="3328" width="41.7109375" style="12" customWidth="1"/>
    <col min="3329" max="3329" width="15.7109375" style="12" customWidth="1"/>
    <col min="3330" max="3331" width="17.7109375" style="12" customWidth="1"/>
    <col min="3332" max="3332" width="15.140625" style="12" customWidth="1"/>
    <col min="3333" max="3333" width="35.7109375" style="12" customWidth="1"/>
    <col min="3334" max="3334" width="17.7109375" style="12" customWidth="1"/>
    <col min="3335" max="3335" width="14.7109375" style="12" customWidth="1"/>
    <col min="3336" max="3336" width="30.7109375" style="12" customWidth="1"/>
    <col min="3337" max="3582" width="26.7109375" style="12"/>
    <col min="3583" max="3583" width="8.7109375" style="12" customWidth="1"/>
    <col min="3584" max="3584" width="41.7109375" style="12" customWidth="1"/>
    <col min="3585" max="3585" width="15.7109375" style="12" customWidth="1"/>
    <col min="3586" max="3587" width="17.7109375" style="12" customWidth="1"/>
    <col min="3588" max="3588" width="15.140625" style="12" customWidth="1"/>
    <col min="3589" max="3589" width="35.7109375" style="12" customWidth="1"/>
    <col min="3590" max="3590" width="17.7109375" style="12" customWidth="1"/>
    <col min="3591" max="3591" width="14.7109375" style="12" customWidth="1"/>
    <col min="3592" max="3592" width="30.7109375" style="12" customWidth="1"/>
    <col min="3593" max="3838" width="26.7109375" style="12"/>
    <col min="3839" max="3839" width="8.7109375" style="12" customWidth="1"/>
    <col min="3840" max="3840" width="41.7109375" style="12" customWidth="1"/>
    <col min="3841" max="3841" width="15.7109375" style="12" customWidth="1"/>
    <col min="3842" max="3843" width="17.7109375" style="12" customWidth="1"/>
    <col min="3844" max="3844" width="15.140625" style="12" customWidth="1"/>
    <col min="3845" max="3845" width="35.7109375" style="12" customWidth="1"/>
    <col min="3846" max="3846" width="17.7109375" style="12" customWidth="1"/>
    <col min="3847" max="3847" width="14.7109375" style="12" customWidth="1"/>
    <col min="3848" max="3848" width="30.7109375" style="12" customWidth="1"/>
    <col min="3849" max="4094" width="26.7109375" style="12"/>
    <col min="4095" max="4095" width="8.7109375" style="12" customWidth="1"/>
    <col min="4096" max="4096" width="41.7109375" style="12" customWidth="1"/>
    <col min="4097" max="4097" width="15.7109375" style="12" customWidth="1"/>
    <col min="4098" max="4099" width="17.7109375" style="12" customWidth="1"/>
    <col min="4100" max="4100" width="15.140625" style="12" customWidth="1"/>
    <col min="4101" max="4101" width="35.7109375" style="12" customWidth="1"/>
    <col min="4102" max="4102" width="17.7109375" style="12" customWidth="1"/>
    <col min="4103" max="4103" width="14.7109375" style="12" customWidth="1"/>
    <col min="4104" max="4104" width="30.7109375" style="12" customWidth="1"/>
    <col min="4105" max="4350" width="26.7109375" style="12"/>
    <col min="4351" max="4351" width="8.7109375" style="12" customWidth="1"/>
    <col min="4352" max="4352" width="41.7109375" style="12" customWidth="1"/>
    <col min="4353" max="4353" width="15.7109375" style="12" customWidth="1"/>
    <col min="4354" max="4355" width="17.7109375" style="12" customWidth="1"/>
    <col min="4356" max="4356" width="15.140625" style="12" customWidth="1"/>
    <col min="4357" max="4357" width="35.7109375" style="12" customWidth="1"/>
    <col min="4358" max="4358" width="17.7109375" style="12" customWidth="1"/>
    <col min="4359" max="4359" width="14.7109375" style="12" customWidth="1"/>
    <col min="4360" max="4360" width="30.7109375" style="12" customWidth="1"/>
    <col min="4361" max="4606" width="26.7109375" style="12"/>
    <col min="4607" max="4607" width="8.7109375" style="12" customWidth="1"/>
    <col min="4608" max="4608" width="41.7109375" style="12" customWidth="1"/>
    <col min="4609" max="4609" width="15.7109375" style="12" customWidth="1"/>
    <col min="4610" max="4611" width="17.7109375" style="12" customWidth="1"/>
    <col min="4612" max="4612" width="15.140625" style="12" customWidth="1"/>
    <col min="4613" max="4613" width="35.7109375" style="12" customWidth="1"/>
    <col min="4614" max="4614" width="17.7109375" style="12" customWidth="1"/>
    <col min="4615" max="4615" width="14.7109375" style="12" customWidth="1"/>
    <col min="4616" max="4616" width="30.7109375" style="12" customWidth="1"/>
    <col min="4617" max="4862" width="26.7109375" style="12"/>
    <col min="4863" max="4863" width="8.7109375" style="12" customWidth="1"/>
    <col min="4864" max="4864" width="41.7109375" style="12" customWidth="1"/>
    <col min="4865" max="4865" width="15.7109375" style="12" customWidth="1"/>
    <col min="4866" max="4867" width="17.7109375" style="12" customWidth="1"/>
    <col min="4868" max="4868" width="15.140625" style="12" customWidth="1"/>
    <col min="4869" max="4869" width="35.7109375" style="12" customWidth="1"/>
    <col min="4870" max="4870" width="17.7109375" style="12" customWidth="1"/>
    <col min="4871" max="4871" width="14.7109375" style="12" customWidth="1"/>
    <col min="4872" max="4872" width="30.7109375" style="12" customWidth="1"/>
    <col min="4873" max="5118" width="26.7109375" style="12"/>
    <col min="5119" max="5119" width="8.7109375" style="12" customWidth="1"/>
    <col min="5120" max="5120" width="41.7109375" style="12" customWidth="1"/>
    <col min="5121" max="5121" width="15.7109375" style="12" customWidth="1"/>
    <col min="5122" max="5123" width="17.7109375" style="12" customWidth="1"/>
    <col min="5124" max="5124" width="15.140625" style="12" customWidth="1"/>
    <col min="5125" max="5125" width="35.7109375" style="12" customWidth="1"/>
    <col min="5126" max="5126" width="17.7109375" style="12" customWidth="1"/>
    <col min="5127" max="5127" width="14.7109375" style="12" customWidth="1"/>
    <col min="5128" max="5128" width="30.7109375" style="12" customWidth="1"/>
    <col min="5129" max="5374" width="26.7109375" style="12"/>
    <col min="5375" max="5375" width="8.7109375" style="12" customWidth="1"/>
    <col min="5376" max="5376" width="41.7109375" style="12" customWidth="1"/>
    <col min="5377" max="5377" width="15.7109375" style="12" customWidth="1"/>
    <col min="5378" max="5379" width="17.7109375" style="12" customWidth="1"/>
    <col min="5380" max="5380" width="15.140625" style="12" customWidth="1"/>
    <col min="5381" max="5381" width="35.7109375" style="12" customWidth="1"/>
    <col min="5382" max="5382" width="17.7109375" style="12" customWidth="1"/>
    <col min="5383" max="5383" width="14.7109375" style="12" customWidth="1"/>
    <col min="5384" max="5384" width="30.7109375" style="12" customWidth="1"/>
    <col min="5385" max="5630" width="26.7109375" style="12"/>
    <col min="5631" max="5631" width="8.7109375" style="12" customWidth="1"/>
    <col min="5632" max="5632" width="41.7109375" style="12" customWidth="1"/>
    <col min="5633" max="5633" width="15.7109375" style="12" customWidth="1"/>
    <col min="5634" max="5635" width="17.7109375" style="12" customWidth="1"/>
    <col min="5636" max="5636" width="15.140625" style="12" customWidth="1"/>
    <col min="5637" max="5637" width="35.7109375" style="12" customWidth="1"/>
    <col min="5638" max="5638" width="17.7109375" style="12" customWidth="1"/>
    <col min="5639" max="5639" width="14.7109375" style="12" customWidth="1"/>
    <col min="5640" max="5640" width="30.7109375" style="12" customWidth="1"/>
    <col min="5641" max="5886" width="26.7109375" style="12"/>
    <col min="5887" max="5887" width="8.7109375" style="12" customWidth="1"/>
    <col min="5888" max="5888" width="41.7109375" style="12" customWidth="1"/>
    <col min="5889" max="5889" width="15.7109375" style="12" customWidth="1"/>
    <col min="5890" max="5891" width="17.7109375" style="12" customWidth="1"/>
    <col min="5892" max="5892" width="15.140625" style="12" customWidth="1"/>
    <col min="5893" max="5893" width="35.7109375" style="12" customWidth="1"/>
    <col min="5894" max="5894" width="17.7109375" style="12" customWidth="1"/>
    <col min="5895" max="5895" width="14.7109375" style="12" customWidth="1"/>
    <col min="5896" max="5896" width="30.7109375" style="12" customWidth="1"/>
    <col min="5897" max="6142" width="26.7109375" style="12"/>
    <col min="6143" max="6143" width="8.7109375" style="12" customWidth="1"/>
    <col min="6144" max="6144" width="41.7109375" style="12" customWidth="1"/>
    <col min="6145" max="6145" width="15.7109375" style="12" customWidth="1"/>
    <col min="6146" max="6147" width="17.7109375" style="12" customWidth="1"/>
    <col min="6148" max="6148" width="15.140625" style="12" customWidth="1"/>
    <col min="6149" max="6149" width="35.7109375" style="12" customWidth="1"/>
    <col min="6150" max="6150" width="17.7109375" style="12" customWidth="1"/>
    <col min="6151" max="6151" width="14.7109375" style="12" customWidth="1"/>
    <col min="6152" max="6152" width="30.7109375" style="12" customWidth="1"/>
    <col min="6153" max="6398" width="26.7109375" style="12"/>
    <col min="6399" max="6399" width="8.7109375" style="12" customWidth="1"/>
    <col min="6400" max="6400" width="41.7109375" style="12" customWidth="1"/>
    <col min="6401" max="6401" width="15.7109375" style="12" customWidth="1"/>
    <col min="6402" max="6403" width="17.7109375" style="12" customWidth="1"/>
    <col min="6404" max="6404" width="15.140625" style="12" customWidth="1"/>
    <col min="6405" max="6405" width="35.7109375" style="12" customWidth="1"/>
    <col min="6406" max="6406" width="17.7109375" style="12" customWidth="1"/>
    <col min="6407" max="6407" width="14.7109375" style="12" customWidth="1"/>
    <col min="6408" max="6408" width="30.7109375" style="12" customWidth="1"/>
    <col min="6409" max="6654" width="26.7109375" style="12"/>
    <col min="6655" max="6655" width="8.7109375" style="12" customWidth="1"/>
    <col min="6656" max="6656" width="41.7109375" style="12" customWidth="1"/>
    <col min="6657" max="6657" width="15.7109375" style="12" customWidth="1"/>
    <col min="6658" max="6659" width="17.7109375" style="12" customWidth="1"/>
    <col min="6660" max="6660" width="15.140625" style="12" customWidth="1"/>
    <col min="6661" max="6661" width="35.7109375" style="12" customWidth="1"/>
    <col min="6662" max="6662" width="17.7109375" style="12" customWidth="1"/>
    <col min="6663" max="6663" width="14.7109375" style="12" customWidth="1"/>
    <col min="6664" max="6664" width="30.7109375" style="12" customWidth="1"/>
    <col min="6665" max="6910" width="26.7109375" style="12"/>
    <col min="6911" max="6911" width="8.7109375" style="12" customWidth="1"/>
    <col min="6912" max="6912" width="41.7109375" style="12" customWidth="1"/>
    <col min="6913" max="6913" width="15.7109375" style="12" customWidth="1"/>
    <col min="6914" max="6915" width="17.7109375" style="12" customWidth="1"/>
    <col min="6916" max="6916" width="15.140625" style="12" customWidth="1"/>
    <col min="6917" max="6917" width="35.7109375" style="12" customWidth="1"/>
    <col min="6918" max="6918" width="17.7109375" style="12" customWidth="1"/>
    <col min="6919" max="6919" width="14.7109375" style="12" customWidth="1"/>
    <col min="6920" max="6920" width="30.7109375" style="12" customWidth="1"/>
    <col min="6921" max="7166" width="26.7109375" style="12"/>
    <col min="7167" max="7167" width="8.7109375" style="12" customWidth="1"/>
    <col min="7168" max="7168" width="41.7109375" style="12" customWidth="1"/>
    <col min="7169" max="7169" width="15.7109375" style="12" customWidth="1"/>
    <col min="7170" max="7171" width="17.7109375" style="12" customWidth="1"/>
    <col min="7172" max="7172" width="15.140625" style="12" customWidth="1"/>
    <col min="7173" max="7173" width="35.7109375" style="12" customWidth="1"/>
    <col min="7174" max="7174" width="17.7109375" style="12" customWidth="1"/>
    <col min="7175" max="7175" width="14.7109375" style="12" customWidth="1"/>
    <col min="7176" max="7176" width="30.7109375" style="12" customWidth="1"/>
    <col min="7177" max="7422" width="26.7109375" style="12"/>
    <col min="7423" max="7423" width="8.7109375" style="12" customWidth="1"/>
    <col min="7424" max="7424" width="41.7109375" style="12" customWidth="1"/>
    <col min="7425" max="7425" width="15.7109375" style="12" customWidth="1"/>
    <col min="7426" max="7427" width="17.7109375" style="12" customWidth="1"/>
    <col min="7428" max="7428" width="15.140625" style="12" customWidth="1"/>
    <col min="7429" max="7429" width="35.7109375" style="12" customWidth="1"/>
    <col min="7430" max="7430" width="17.7109375" style="12" customWidth="1"/>
    <col min="7431" max="7431" width="14.7109375" style="12" customWidth="1"/>
    <col min="7432" max="7432" width="30.7109375" style="12" customWidth="1"/>
    <col min="7433" max="7678" width="26.7109375" style="12"/>
    <col min="7679" max="7679" width="8.7109375" style="12" customWidth="1"/>
    <col min="7680" max="7680" width="41.7109375" style="12" customWidth="1"/>
    <col min="7681" max="7681" width="15.7109375" style="12" customWidth="1"/>
    <col min="7682" max="7683" width="17.7109375" style="12" customWidth="1"/>
    <col min="7684" max="7684" width="15.140625" style="12" customWidth="1"/>
    <col min="7685" max="7685" width="35.7109375" style="12" customWidth="1"/>
    <col min="7686" max="7686" width="17.7109375" style="12" customWidth="1"/>
    <col min="7687" max="7687" width="14.7109375" style="12" customWidth="1"/>
    <col min="7688" max="7688" width="30.7109375" style="12" customWidth="1"/>
    <col min="7689" max="7934" width="26.7109375" style="12"/>
    <col min="7935" max="7935" width="8.7109375" style="12" customWidth="1"/>
    <col min="7936" max="7936" width="41.7109375" style="12" customWidth="1"/>
    <col min="7937" max="7937" width="15.7109375" style="12" customWidth="1"/>
    <col min="7938" max="7939" width="17.7109375" style="12" customWidth="1"/>
    <col min="7940" max="7940" width="15.140625" style="12" customWidth="1"/>
    <col min="7941" max="7941" width="35.7109375" style="12" customWidth="1"/>
    <col min="7942" max="7942" width="17.7109375" style="12" customWidth="1"/>
    <col min="7943" max="7943" width="14.7109375" style="12" customWidth="1"/>
    <col min="7944" max="7944" width="30.7109375" style="12" customWidth="1"/>
    <col min="7945" max="8190" width="26.7109375" style="12"/>
    <col min="8191" max="8191" width="8.7109375" style="12" customWidth="1"/>
    <col min="8192" max="8192" width="41.7109375" style="12" customWidth="1"/>
    <col min="8193" max="8193" width="15.7109375" style="12" customWidth="1"/>
    <col min="8194" max="8195" width="17.7109375" style="12" customWidth="1"/>
    <col min="8196" max="8196" width="15.140625" style="12" customWidth="1"/>
    <col min="8197" max="8197" width="35.7109375" style="12" customWidth="1"/>
    <col min="8198" max="8198" width="17.7109375" style="12" customWidth="1"/>
    <col min="8199" max="8199" width="14.7109375" style="12" customWidth="1"/>
    <col min="8200" max="8200" width="30.7109375" style="12" customWidth="1"/>
    <col min="8201" max="8446" width="26.7109375" style="12"/>
    <col min="8447" max="8447" width="8.7109375" style="12" customWidth="1"/>
    <col min="8448" max="8448" width="41.7109375" style="12" customWidth="1"/>
    <col min="8449" max="8449" width="15.7109375" style="12" customWidth="1"/>
    <col min="8450" max="8451" width="17.7109375" style="12" customWidth="1"/>
    <col min="8452" max="8452" width="15.140625" style="12" customWidth="1"/>
    <col min="8453" max="8453" width="35.7109375" style="12" customWidth="1"/>
    <col min="8454" max="8454" width="17.7109375" style="12" customWidth="1"/>
    <col min="8455" max="8455" width="14.7109375" style="12" customWidth="1"/>
    <col min="8456" max="8456" width="30.7109375" style="12" customWidth="1"/>
    <col min="8457" max="8702" width="26.7109375" style="12"/>
    <col min="8703" max="8703" width="8.7109375" style="12" customWidth="1"/>
    <col min="8704" max="8704" width="41.7109375" style="12" customWidth="1"/>
    <col min="8705" max="8705" width="15.7109375" style="12" customWidth="1"/>
    <col min="8706" max="8707" width="17.7109375" style="12" customWidth="1"/>
    <col min="8708" max="8708" width="15.140625" style="12" customWidth="1"/>
    <col min="8709" max="8709" width="35.7109375" style="12" customWidth="1"/>
    <col min="8710" max="8710" width="17.7109375" style="12" customWidth="1"/>
    <col min="8711" max="8711" width="14.7109375" style="12" customWidth="1"/>
    <col min="8712" max="8712" width="30.7109375" style="12" customWidth="1"/>
    <col min="8713" max="8958" width="26.7109375" style="12"/>
    <col min="8959" max="8959" width="8.7109375" style="12" customWidth="1"/>
    <col min="8960" max="8960" width="41.7109375" style="12" customWidth="1"/>
    <col min="8961" max="8961" width="15.7109375" style="12" customWidth="1"/>
    <col min="8962" max="8963" width="17.7109375" style="12" customWidth="1"/>
    <col min="8964" max="8964" width="15.140625" style="12" customWidth="1"/>
    <col min="8965" max="8965" width="35.7109375" style="12" customWidth="1"/>
    <col min="8966" max="8966" width="17.7109375" style="12" customWidth="1"/>
    <col min="8967" max="8967" width="14.7109375" style="12" customWidth="1"/>
    <col min="8968" max="8968" width="30.7109375" style="12" customWidth="1"/>
    <col min="8969" max="9214" width="26.7109375" style="12"/>
    <col min="9215" max="9215" width="8.7109375" style="12" customWidth="1"/>
    <col min="9216" max="9216" width="41.7109375" style="12" customWidth="1"/>
    <col min="9217" max="9217" width="15.7109375" style="12" customWidth="1"/>
    <col min="9218" max="9219" width="17.7109375" style="12" customWidth="1"/>
    <col min="9220" max="9220" width="15.140625" style="12" customWidth="1"/>
    <col min="9221" max="9221" width="35.7109375" style="12" customWidth="1"/>
    <col min="9222" max="9222" width="17.7109375" style="12" customWidth="1"/>
    <col min="9223" max="9223" width="14.7109375" style="12" customWidth="1"/>
    <col min="9224" max="9224" width="30.7109375" style="12" customWidth="1"/>
    <col min="9225" max="9470" width="26.7109375" style="12"/>
    <col min="9471" max="9471" width="8.7109375" style="12" customWidth="1"/>
    <col min="9472" max="9472" width="41.7109375" style="12" customWidth="1"/>
    <col min="9473" max="9473" width="15.7109375" style="12" customWidth="1"/>
    <col min="9474" max="9475" width="17.7109375" style="12" customWidth="1"/>
    <col min="9476" max="9476" width="15.140625" style="12" customWidth="1"/>
    <col min="9477" max="9477" width="35.7109375" style="12" customWidth="1"/>
    <col min="9478" max="9478" width="17.7109375" style="12" customWidth="1"/>
    <col min="9479" max="9479" width="14.7109375" style="12" customWidth="1"/>
    <col min="9480" max="9480" width="30.7109375" style="12" customWidth="1"/>
    <col min="9481" max="9726" width="26.7109375" style="12"/>
    <col min="9727" max="9727" width="8.7109375" style="12" customWidth="1"/>
    <col min="9728" max="9728" width="41.7109375" style="12" customWidth="1"/>
    <col min="9729" max="9729" width="15.7109375" style="12" customWidth="1"/>
    <col min="9730" max="9731" width="17.7109375" style="12" customWidth="1"/>
    <col min="9732" max="9732" width="15.140625" style="12" customWidth="1"/>
    <col min="9733" max="9733" width="35.7109375" style="12" customWidth="1"/>
    <col min="9734" max="9734" width="17.7109375" style="12" customWidth="1"/>
    <col min="9735" max="9735" width="14.7109375" style="12" customWidth="1"/>
    <col min="9736" max="9736" width="30.7109375" style="12" customWidth="1"/>
    <col min="9737" max="9982" width="26.7109375" style="12"/>
    <col min="9983" max="9983" width="8.7109375" style="12" customWidth="1"/>
    <col min="9984" max="9984" width="41.7109375" style="12" customWidth="1"/>
    <col min="9985" max="9985" width="15.7109375" style="12" customWidth="1"/>
    <col min="9986" max="9987" width="17.7109375" style="12" customWidth="1"/>
    <col min="9988" max="9988" width="15.140625" style="12" customWidth="1"/>
    <col min="9989" max="9989" width="35.7109375" style="12" customWidth="1"/>
    <col min="9990" max="9990" width="17.7109375" style="12" customWidth="1"/>
    <col min="9991" max="9991" width="14.7109375" style="12" customWidth="1"/>
    <col min="9992" max="9992" width="30.7109375" style="12" customWidth="1"/>
    <col min="9993" max="10238" width="26.7109375" style="12"/>
    <col min="10239" max="10239" width="8.7109375" style="12" customWidth="1"/>
    <col min="10240" max="10240" width="41.7109375" style="12" customWidth="1"/>
    <col min="10241" max="10241" width="15.7109375" style="12" customWidth="1"/>
    <col min="10242" max="10243" width="17.7109375" style="12" customWidth="1"/>
    <col min="10244" max="10244" width="15.140625" style="12" customWidth="1"/>
    <col min="10245" max="10245" width="35.7109375" style="12" customWidth="1"/>
    <col min="10246" max="10246" width="17.7109375" style="12" customWidth="1"/>
    <col min="10247" max="10247" width="14.7109375" style="12" customWidth="1"/>
    <col min="10248" max="10248" width="30.7109375" style="12" customWidth="1"/>
    <col min="10249" max="10494" width="26.7109375" style="12"/>
    <col min="10495" max="10495" width="8.7109375" style="12" customWidth="1"/>
    <col min="10496" max="10496" width="41.7109375" style="12" customWidth="1"/>
    <col min="10497" max="10497" width="15.7109375" style="12" customWidth="1"/>
    <col min="10498" max="10499" width="17.7109375" style="12" customWidth="1"/>
    <col min="10500" max="10500" width="15.140625" style="12" customWidth="1"/>
    <col min="10501" max="10501" width="35.7109375" style="12" customWidth="1"/>
    <col min="10502" max="10502" width="17.7109375" style="12" customWidth="1"/>
    <col min="10503" max="10503" width="14.7109375" style="12" customWidth="1"/>
    <col min="10504" max="10504" width="30.7109375" style="12" customWidth="1"/>
    <col min="10505" max="10750" width="26.7109375" style="12"/>
    <col min="10751" max="10751" width="8.7109375" style="12" customWidth="1"/>
    <col min="10752" max="10752" width="41.7109375" style="12" customWidth="1"/>
    <col min="10753" max="10753" width="15.7109375" style="12" customWidth="1"/>
    <col min="10754" max="10755" width="17.7109375" style="12" customWidth="1"/>
    <col min="10756" max="10756" width="15.140625" style="12" customWidth="1"/>
    <col min="10757" max="10757" width="35.7109375" style="12" customWidth="1"/>
    <col min="10758" max="10758" width="17.7109375" style="12" customWidth="1"/>
    <col min="10759" max="10759" width="14.7109375" style="12" customWidth="1"/>
    <col min="10760" max="10760" width="30.7109375" style="12" customWidth="1"/>
    <col min="10761" max="11006" width="26.7109375" style="12"/>
    <col min="11007" max="11007" width="8.7109375" style="12" customWidth="1"/>
    <col min="11008" max="11008" width="41.7109375" style="12" customWidth="1"/>
    <col min="11009" max="11009" width="15.7109375" style="12" customWidth="1"/>
    <col min="11010" max="11011" width="17.7109375" style="12" customWidth="1"/>
    <col min="11012" max="11012" width="15.140625" style="12" customWidth="1"/>
    <col min="11013" max="11013" width="35.7109375" style="12" customWidth="1"/>
    <col min="11014" max="11014" width="17.7109375" style="12" customWidth="1"/>
    <col min="11015" max="11015" width="14.7109375" style="12" customWidth="1"/>
    <col min="11016" max="11016" width="30.7109375" style="12" customWidth="1"/>
    <col min="11017" max="11262" width="26.7109375" style="12"/>
    <col min="11263" max="11263" width="8.7109375" style="12" customWidth="1"/>
    <col min="11264" max="11264" width="41.7109375" style="12" customWidth="1"/>
    <col min="11265" max="11265" width="15.7109375" style="12" customWidth="1"/>
    <col min="11266" max="11267" width="17.7109375" style="12" customWidth="1"/>
    <col min="11268" max="11268" width="15.140625" style="12" customWidth="1"/>
    <col min="11269" max="11269" width="35.7109375" style="12" customWidth="1"/>
    <col min="11270" max="11270" width="17.7109375" style="12" customWidth="1"/>
    <col min="11271" max="11271" width="14.7109375" style="12" customWidth="1"/>
    <col min="11272" max="11272" width="30.7109375" style="12" customWidth="1"/>
    <col min="11273" max="11518" width="26.7109375" style="12"/>
    <col min="11519" max="11519" width="8.7109375" style="12" customWidth="1"/>
    <col min="11520" max="11520" width="41.7109375" style="12" customWidth="1"/>
    <col min="11521" max="11521" width="15.7109375" style="12" customWidth="1"/>
    <col min="11522" max="11523" width="17.7109375" style="12" customWidth="1"/>
    <col min="11524" max="11524" width="15.140625" style="12" customWidth="1"/>
    <col min="11525" max="11525" width="35.7109375" style="12" customWidth="1"/>
    <col min="11526" max="11526" width="17.7109375" style="12" customWidth="1"/>
    <col min="11527" max="11527" width="14.7109375" style="12" customWidth="1"/>
    <col min="11528" max="11528" width="30.7109375" style="12" customWidth="1"/>
    <col min="11529" max="11774" width="26.7109375" style="12"/>
    <col min="11775" max="11775" width="8.7109375" style="12" customWidth="1"/>
    <col min="11776" max="11776" width="41.7109375" style="12" customWidth="1"/>
    <col min="11777" max="11777" width="15.7109375" style="12" customWidth="1"/>
    <col min="11778" max="11779" width="17.7109375" style="12" customWidth="1"/>
    <col min="11780" max="11780" width="15.140625" style="12" customWidth="1"/>
    <col min="11781" max="11781" width="35.7109375" style="12" customWidth="1"/>
    <col min="11782" max="11782" width="17.7109375" style="12" customWidth="1"/>
    <col min="11783" max="11783" width="14.7109375" style="12" customWidth="1"/>
    <col min="11784" max="11784" width="30.7109375" style="12" customWidth="1"/>
    <col min="11785" max="12030" width="26.7109375" style="12"/>
    <col min="12031" max="12031" width="8.7109375" style="12" customWidth="1"/>
    <col min="12032" max="12032" width="41.7109375" style="12" customWidth="1"/>
    <col min="12033" max="12033" width="15.7109375" style="12" customWidth="1"/>
    <col min="12034" max="12035" width="17.7109375" style="12" customWidth="1"/>
    <col min="12036" max="12036" width="15.140625" style="12" customWidth="1"/>
    <col min="12037" max="12037" width="35.7109375" style="12" customWidth="1"/>
    <col min="12038" max="12038" width="17.7109375" style="12" customWidth="1"/>
    <col min="12039" max="12039" width="14.7109375" style="12" customWidth="1"/>
    <col min="12040" max="12040" width="30.7109375" style="12" customWidth="1"/>
    <col min="12041" max="12286" width="26.7109375" style="12"/>
    <col min="12287" max="12287" width="8.7109375" style="12" customWidth="1"/>
    <col min="12288" max="12288" width="41.7109375" style="12" customWidth="1"/>
    <col min="12289" max="12289" width="15.7109375" style="12" customWidth="1"/>
    <col min="12290" max="12291" width="17.7109375" style="12" customWidth="1"/>
    <col min="12292" max="12292" width="15.140625" style="12" customWidth="1"/>
    <col min="12293" max="12293" width="35.7109375" style="12" customWidth="1"/>
    <col min="12294" max="12294" width="17.7109375" style="12" customWidth="1"/>
    <col min="12295" max="12295" width="14.7109375" style="12" customWidth="1"/>
    <col min="12296" max="12296" width="30.7109375" style="12" customWidth="1"/>
    <col min="12297" max="12542" width="26.7109375" style="12"/>
    <col min="12543" max="12543" width="8.7109375" style="12" customWidth="1"/>
    <col min="12544" max="12544" width="41.7109375" style="12" customWidth="1"/>
    <col min="12545" max="12545" width="15.7109375" style="12" customWidth="1"/>
    <col min="12546" max="12547" width="17.7109375" style="12" customWidth="1"/>
    <col min="12548" max="12548" width="15.140625" style="12" customWidth="1"/>
    <col min="12549" max="12549" width="35.7109375" style="12" customWidth="1"/>
    <col min="12550" max="12550" width="17.7109375" style="12" customWidth="1"/>
    <col min="12551" max="12551" width="14.7109375" style="12" customWidth="1"/>
    <col min="12552" max="12552" width="30.7109375" style="12" customWidth="1"/>
    <col min="12553" max="12798" width="26.7109375" style="12"/>
    <col min="12799" max="12799" width="8.7109375" style="12" customWidth="1"/>
    <col min="12800" max="12800" width="41.7109375" style="12" customWidth="1"/>
    <col min="12801" max="12801" width="15.7109375" style="12" customWidth="1"/>
    <col min="12802" max="12803" width="17.7109375" style="12" customWidth="1"/>
    <col min="12804" max="12804" width="15.140625" style="12" customWidth="1"/>
    <col min="12805" max="12805" width="35.7109375" style="12" customWidth="1"/>
    <col min="12806" max="12806" width="17.7109375" style="12" customWidth="1"/>
    <col min="12807" max="12807" width="14.7109375" style="12" customWidth="1"/>
    <col min="12808" max="12808" width="30.7109375" style="12" customWidth="1"/>
    <col min="12809" max="13054" width="26.7109375" style="12"/>
    <col min="13055" max="13055" width="8.7109375" style="12" customWidth="1"/>
    <col min="13056" max="13056" width="41.7109375" style="12" customWidth="1"/>
    <col min="13057" max="13057" width="15.7109375" style="12" customWidth="1"/>
    <col min="13058" max="13059" width="17.7109375" style="12" customWidth="1"/>
    <col min="13060" max="13060" width="15.140625" style="12" customWidth="1"/>
    <col min="13061" max="13061" width="35.7109375" style="12" customWidth="1"/>
    <col min="13062" max="13062" width="17.7109375" style="12" customWidth="1"/>
    <col min="13063" max="13063" width="14.7109375" style="12" customWidth="1"/>
    <col min="13064" max="13064" width="30.7109375" style="12" customWidth="1"/>
    <col min="13065" max="13310" width="26.7109375" style="12"/>
    <col min="13311" max="13311" width="8.7109375" style="12" customWidth="1"/>
    <col min="13312" max="13312" width="41.7109375" style="12" customWidth="1"/>
    <col min="13313" max="13313" width="15.7109375" style="12" customWidth="1"/>
    <col min="13314" max="13315" width="17.7109375" style="12" customWidth="1"/>
    <col min="13316" max="13316" width="15.140625" style="12" customWidth="1"/>
    <col min="13317" max="13317" width="35.7109375" style="12" customWidth="1"/>
    <col min="13318" max="13318" width="17.7109375" style="12" customWidth="1"/>
    <col min="13319" max="13319" width="14.7109375" style="12" customWidth="1"/>
    <col min="13320" max="13320" width="30.7109375" style="12" customWidth="1"/>
    <col min="13321" max="13566" width="26.7109375" style="12"/>
    <col min="13567" max="13567" width="8.7109375" style="12" customWidth="1"/>
    <col min="13568" max="13568" width="41.7109375" style="12" customWidth="1"/>
    <col min="13569" max="13569" width="15.7109375" style="12" customWidth="1"/>
    <col min="13570" max="13571" width="17.7109375" style="12" customWidth="1"/>
    <col min="13572" max="13572" width="15.140625" style="12" customWidth="1"/>
    <col min="13573" max="13573" width="35.7109375" style="12" customWidth="1"/>
    <col min="13574" max="13574" width="17.7109375" style="12" customWidth="1"/>
    <col min="13575" max="13575" width="14.7109375" style="12" customWidth="1"/>
    <col min="13576" max="13576" width="30.7109375" style="12" customWidth="1"/>
    <col min="13577" max="13822" width="26.7109375" style="12"/>
    <col min="13823" max="13823" width="8.7109375" style="12" customWidth="1"/>
    <col min="13824" max="13824" width="41.7109375" style="12" customWidth="1"/>
    <col min="13825" max="13825" width="15.7109375" style="12" customWidth="1"/>
    <col min="13826" max="13827" width="17.7109375" style="12" customWidth="1"/>
    <col min="13828" max="13828" width="15.140625" style="12" customWidth="1"/>
    <col min="13829" max="13829" width="35.7109375" style="12" customWidth="1"/>
    <col min="13830" max="13830" width="17.7109375" style="12" customWidth="1"/>
    <col min="13831" max="13831" width="14.7109375" style="12" customWidth="1"/>
    <col min="13832" max="13832" width="30.7109375" style="12" customWidth="1"/>
    <col min="13833" max="14078" width="26.7109375" style="12"/>
    <col min="14079" max="14079" width="8.7109375" style="12" customWidth="1"/>
    <col min="14080" max="14080" width="41.7109375" style="12" customWidth="1"/>
    <col min="14081" max="14081" width="15.7109375" style="12" customWidth="1"/>
    <col min="14082" max="14083" width="17.7109375" style="12" customWidth="1"/>
    <col min="14084" max="14084" width="15.140625" style="12" customWidth="1"/>
    <col min="14085" max="14085" width="35.7109375" style="12" customWidth="1"/>
    <col min="14086" max="14086" width="17.7109375" style="12" customWidth="1"/>
    <col min="14087" max="14087" width="14.7109375" style="12" customWidth="1"/>
    <col min="14088" max="14088" width="30.7109375" style="12" customWidth="1"/>
    <col min="14089" max="14334" width="26.7109375" style="12"/>
    <col min="14335" max="14335" width="8.7109375" style="12" customWidth="1"/>
    <col min="14336" max="14336" width="41.7109375" style="12" customWidth="1"/>
    <col min="14337" max="14337" width="15.7109375" style="12" customWidth="1"/>
    <col min="14338" max="14339" width="17.7109375" style="12" customWidth="1"/>
    <col min="14340" max="14340" width="15.140625" style="12" customWidth="1"/>
    <col min="14341" max="14341" width="35.7109375" style="12" customWidth="1"/>
    <col min="14342" max="14342" width="17.7109375" style="12" customWidth="1"/>
    <col min="14343" max="14343" width="14.7109375" style="12" customWidth="1"/>
    <col min="14344" max="14344" width="30.7109375" style="12" customWidth="1"/>
    <col min="14345" max="14590" width="26.7109375" style="12"/>
    <col min="14591" max="14591" width="8.7109375" style="12" customWidth="1"/>
    <col min="14592" max="14592" width="41.7109375" style="12" customWidth="1"/>
    <col min="14593" max="14593" width="15.7109375" style="12" customWidth="1"/>
    <col min="14594" max="14595" width="17.7109375" style="12" customWidth="1"/>
    <col min="14596" max="14596" width="15.140625" style="12" customWidth="1"/>
    <col min="14597" max="14597" width="35.7109375" style="12" customWidth="1"/>
    <col min="14598" max="14598" width="17.7109375" style="12" customWidth="1"/>
    <col min="14599" max="14599" width="14.7109375" style="12" customWidth="1"/>
    <col min="14600" max="14600" width="30.7109375" style="12" customWidth="1"/>
    <col min="14601" max="14846" width="26.7109375" style="12"/>
    <col min="14847" max="14847" width="8.7109375" style="12" customWidth="1"/>
    <col min="14848" max="14848" width="41.7109375" style="12" customWidth="1"/>
    <col min="14849" max="14849" width="15.7109375" style="12" customWidth="1"/>
    <col min="14850" max="14851" width="17.7109375" style="12" customWidth="1"/>
    <col min="14852" max="14852" width="15.140625" style="12" customWidth="1"/>
    <col min="14853" max="14853" width="35.7109375" style="12" customWidth="1"/>
    <col min="14854" max="14854" width="17.7109375" style="12" customWidth="1"/>
    <col min="14855" max="14855" width="14.7109375" style="12" customWidth="1"/>
    <col min="14856" max="14856" width="30.7109375" style="12" customWidth="1"/>
    <col min="14857" max="15102" width="26.7109375" style="12"/>
    <col min="15103" max="15103" width="8.7109375" style="12" customWidth="1"/>
    <col min="15104" max="15104" width="41.7109375" style="12" customWidth="1"/>
    <col min="15105" max="15105" width="15.7109375" style="12" customWidth="1"/>
    <col min="15106" max="15107" width="17.7109375" style="12" customWidth="1"/>
    <col min="15108" max="15108" width="15.140625" style="12" customWidth="1"/>
    <col min="15109" max="15109" width="35.7109375" style="12" customWidth="1"/>
    <col min="15110" max="15110" width="17.7109375" style="12" customWidth="1"/>
    <col min="15111" max="15111" width="14.7109375" style="12" customWidth="1"/>
    <col min="15112" max="15112" width="30.7109375" style="12" customWidth="1"/>
    <col min="15113" max="15358" width="26.7109375" style="12"/>
    <col min="15359" max="15359" width="8.7109375" style="12" customWidth="1"/>
    <col min="15360" max="15360" width="41.7109375" style="12" customWidth="1"/>
    <col min="15361" max="15361" width="15.7109375" style="12" customWidth="1"/>
    <col min="15362" max="15363" width="17.7109375" style="12" customWidth="1"/>
    <col min="15364" max="15364" width="15.140625" style="12" customWidth="1"/>
    <col min="15365" max="15365" width="35.7109375" style="12" customWidth="1"/>
    <col min="15366" max="15366" width="17.7109375" style="12" customWidth="1"/>
    <col min="15367" max="15367" width="14.7109375" style="12" customWidth="1"/>
    <col min="15368" max="15368" width="30.7109375" style="12" customWidth="1"/>
    <col min="15369" max="15614" width="26.7109375" style="12"/>
    <col min="15615" max="15615" width="8.7109375" style="12" customWidth="1"/>
    <col min="15616" max="15616" width="41.7109375" style="12" customWidth="1"/>
    <col min="15617" max="15617" width="15.7109375" style="12" customWidth="1"/>
    <col min="15618" max="15619" width="17.7109375" style="12" customWidth="1"/>
    <col min="15620" max="15620" width="15.140625" style="12" customWidth="1"/>
    <col min="15621" max="15621" width="35.7109375" style="12" customWidth="1"/>
    <col min="15622" max="15622" width="17.7109375" style="12" customWidth="1"/>
    <col min="15623" max="15623" width="14.7109375" style="12" customWidth="1"/>
    <col min="15624" max="15624" width="30.7109375" style="12" customWidth="1"/>
    <col min="15625" max="15870" width="26.7109375" style="12"/>
    <col min="15871" max="15871" width="8.7109375" style="12" customWidth="1"/>
    <col min="15872" max="15872" width="41.7109375" style="12" customWidth="1"/>
    <col min="15873" max="15873" width="15.7109375" style="12" customWidth="1"/>
    <col min="15874" max="15875" width="17.7109375" style="12" customWidth="1"/>
    <col min="15876" max="15876" width="15.140625" style="12" customWidth="1"/>
    <col min="15877" max="15877" width="35.7109375" style="12" customWidth="1"/>
    <col min="15878" max="15878" width="17.7109375" style="12" customWidth="1"/>
    <col min="15879" max="15879" width="14.7109375" style="12" customWidth="1"/>
    <col min="15880" max="15880" width="30.7109375" style="12" customWidth="1"/>
    <col min="15881" max="16126" width="26.7109375" style="12"/>
    <col min="16127" max="16127" width="8.7109375" style="12" customWidth="1"/>
    <col min="16128" max="16128" width="41.7109375" style="12" customWidth="1"/>
    <col min="16129" max="16129" width="15.7109375" style="12" customWidth="1"/>
    <col min="16130" max="16131" width="17.7109375" style="12" customWidth="1"/>
    <col min="16132" max="16132" width="15.140625" style="12" customWidth="1"/>
    <col min="16133" max="16133" width="35.7109375" style="12" customWidth="1"/>
    <col min="16134" max="16134" width="17.7109375" style="12" customWidth="1"/>
    <col min="16135" max="16135" width="14.7109375" style="12" customWidth="1"/>
    <col min="16136" max="16136" width="30.7109375" style="12" customWidth="1"/>
    <col min="16137" max="16384" width="26.7109375" style="12"/>
  </cols>
  <sheetData>
    <row r="1" spans="1:13" ht="18.75" customHeight="1" x14ac:dyDescent="0.25">
      <c r="A1" s="1318" t="s">
        <v>872</v>
      </c>
      <c r="B1" s="1318"/>
      <c r="C1" s="1318"/>
      <c r="D1" s="1318"/>
      <c r="E1" s="1318"/>
      <c r="F1" s="1318"/>
      <c r="G1" s="1318"/>
      <c r="H1" s="1318"/>
      <c r="I1" s="1318"/>
      <c r="J1" s="1318"/>
    </row>
    <row r="2" spans="1:13" s="13" customFormat="1" x14ac:dyDescent="0.25">
      <c r="A2" s="1318" t="s">
        <v>56</v>
      </c>
      <c r="B2" s="1318"/>
      <c r="C2" s="1318"/>
      <c r="D2" s="1318"/>
      <c r="E2" s="1318"/>
      <c r="F2" s="1318"/>
      <c r="G2" s="1318"/>
      <c r="H2" s="1318"/>
      <c r="I2" s="1318"/>
      <c r="J2" s="1318"/>
    </row>
    <row r="3" spans="1:13" s="13" customFormat="1" x14ac:dyDescent="0.25">
      <c r="A3" s="1318" t="s">
        <v>48</v>
      </c>
      <c r="B3" s="1318"/>
      <c r="C3" s="1318"/>
      <c r="D3" s="1318"/>
      <c r="E3" s="1318"/>
      <c r="F3" s="1318"/>
      <c r="G3" s="1318"/>
      <c r="H3" s="1318"/>
      <c r="I3" s="1318"/>
      <c r="J3" s="1318"/>
    </row>
    <row r="4" spans="1:13" s="14" customFormat="1" x14ac:dyDescent="0.25">
      <c r="A4" s="2287" t="s">
        <v>1537</v>
      </c>
      <c r="B4" s="2287"/>
      <c r="C4" s="2287"/>
      <c r="D4" s="2287"/>
      <c r="E4" s="2287"/>
      <c r="F4" s="2287"/>
      <c r="G4" s="2287"/>
      <c r="H4" s="2287"/>
      <c r="I4" s="2287"/>
      <c r="J4" s="2287"/>
    </row>
    <row r="5" spans="1:13" s="14" customFormat="1" x14ac:dyDescent="0.25">
      <c r="A5" s="816"/>
      <c r="B5" s="1233"/>
      <c r="C5" s="310"/>
      <c r="D5" s="816"/>
      <c r="E5" s="816"/>
      <c r="F5" s="816"/>
      <c r="G5" s="310"/>
      <c r="H5" s="816"/>
      <c r="I5" s="816"/>
      <c r="J5" s="310"/>
    </row>
    <row r="6" spans="1:13" ht="112.5" x14ac:dyDescent="0.25">
      <c r="A6" s="1020" t="s">
        <v>1</v>
      </c>
      <c r="B6" s="149" t="s">
        <v>2</v>
      </c>
      <c r="C6" s="149" t="s">
        <v>3</v>
      </c>
      <c r="D6" s="150" t="s">
        <v>892</v>
      </c>
      <c r="E6" s="151" t="s">
        <v>1587</v>
      </c>
      <c r="F6" s="151" t="s">
        <v>4</v>
      </c>
      <c r="G6" s="149" t="s">
        <v>5</v>
      </c>
      <c r="H6" s="149" t="s">
        <v>1588</v>
      </c>
      <c r="I6" s="149" t="s">
        <v>6</v>
      </c>
      <c r="J6" s="149" t="s">
        <v>7</v>
      </c>
    </row>
    <row r="7" spans="1:13" x14ac:dyDescent="0.25">
      <c r="A7" s="311">
        <v>1</v>
      </c>
      <c r="B7" s="311">
        <v>2</v>
      </c>
      <c r="C7" s="311">
        <v>3</v>
      </c>
      <c r="D7" s="311">
        <v>4</v>
      </c>
      <c r="E7" s="311">
        <v>5</v>
      </c>
      <c r="F7" s="311">
        <v>6</v>
      </c>
      <c r="G7" s="311">
        <v>7</v>
      </c>
      <c r="H7" s="311">
        <v>8</v>
      </c>
      <c r="I7" s="311">
        <v>9</v>
      </c>
      <c r="J7" s="311">
        <v>10</v>
      </c>
    </row>
    <row r="8" spans="1:13" s="15" customFormat="1" x14ac:dyDescent="0.25">
      <c r="A8" s="2288" t="s">
        <v>1237</v>
      </c>
      <c r="B8" s="2288"/>
      <c r="C8" s="2288"/>
      <c r="D8" s="2288"/>
      <c r="E8" s="2288"/>
      <c r="F8" s="2288"/>
      <c r="G8" s="2288"/>
      <c r="H8" s="2288"/>
      <c r="I8" s="2288"/>
      <c r="J8" s="2288"/>
    </row>
    <row r="9" spans="1:13" s="16" customFormat="1" ht="18" customHeight="1" x14ac:dyDescent="0.25">
      <c r="A9" s="2151" t="s">
        <v>9</v>
      </c>
      <c r="B9" s="2289" t="s">
        <v>1392</v>
      </c>
      <c r="C9" s="312" t="s">
        <v>15</v>
      </c>
      <c r="D9" s="313">
        <f>D10+D11+D12</f>
        <v>500459.01</v>
      </c>
      <c r="E9" s="313">
        <f>E10+E11+E12</f>
        <v>233970.6</v>
      </c>
      <c r="F9" s="313">
        <f>E9/D9*100</f>
        <v>46.751201462033826</v>
      </c>
      <c r="G9" s="2242"/>
      <c r="H9" s="313">
        <f>H10+H11+H12</f>
        <v>196338.22</v>
      </c>
      <c r="I9" s="313">
        <f>H9/D9*100</f>
        <v>39.231628580330685</v>
      </c>
      <c r="J9" s="2242"/>
      <c r="K9" s="78"/>
    </row>
    <row r="10" spans="1:13" s="16" customFormat="1" ht="73.5" customHeight="1" x14ac:dyDescent="0.25">
      <c r="A10" s="2152"/>
      <c r="B10" s="2290"/>
      <c r="C10" s="312" t="s">
        <v>16</v>
      </c>
      <c r="D10" s="313">
        <f>D64</f>
        <v>68262.5</v>
      </c>
      <c r="E10" s="313">
        <f>E14+E17+E37+E40+E43+E47+E59</f>
        <v>0</v>
      </c>
      <c r="F10" s="313">
        <v>0</v>
      </c>
      <c r="G10" s="2243"/>
      <c r="H10" s="313">
        <f>H14+H18+H37+H43+H47+H59</f>
        <v>0</v>
      </c>
      <c r="I10" s="313">
        <v>0</v>
      </c>
      <c r="J10" s="2243"/>
      <c r="K10" s="78"/>
      <c r="M10" s="342"/>
    </row>
    <row r="11" spans="1:13" s="16" customFormat="1" ht="90.75" customHeight="1" x14ac:dyDescent="0.25">
      <c r="A11" s="2152"/>
      <c r="B11" s="2290"/>
      <c r="C11" s="312" t="s">
        <v>19</v>
      </c>
      <c r="D11" s="313">
        <f>D16+D27+D29+D32+D49+D57+D61+D62+D65</f>
        <v>432196.51</v>
      </c>
      <c r="E11" s="313">
        <f>E16+E27+E29+E31+E49+E57+E61+E62+E63+E69</f>
        <v>233970.6</v>
      </c>
      <c r="F11" s="313">
        <f>E11/D11*100</f>
        <v>54.135235844454179</v>
      </c>
      <c r="G11" s="2243"/>
      <c r="H11" s="313">
        <f>H15+H19+H27+H28+H30+H33+H35+H38+H41+H44+H48+H49+H57+H59+H61+H62</f>
        <v>196338.22</v>
      </c>
      <c r="I11" s="313">
        <f>H11/D11*100</f>
        <v>45.427997556019136</v>
      </c>
      <c r="J11" s="2243"/>
      <c r="K11" s="90"/>
      <c r="L11" s="88"/>
      <c r="M11" s="99"/>
    </row>
    <row r="12" spans="1:13" s="16" customFormat="1" ht="91.5" customHeight="1" x14ac:dyDescent="0.25">
      <c r="A12" s="2153"/>
      <c r="B12" s="2291"/>
      <c r="C12" s="312" t="s">
        <v>727</v>
      </c>
      <c r="D12" s="313">
        <f>D45</f>
        <v>0</v>
      </c>
      <c r="E12" s="313">
        <f>E45</f>
        <v>0</v>
      </c>
      <c r="F12" s="313">
        <v>0</v>
      </c>
      <c r="G12" s="2244"/>
      <c r="H12" s="313">
        <f>H45</f>
        <v>0</v>
      </c>
      <c r="I12" s="313">
        <v>0</v>
      </c>
      <c r="J12" s="2244"/>
      <c r="K12" s="78"/>
      <c r="M12" s="99"/>
    </row>
    <row r="13" spans="1:13" s="16" customFormat="1" ht="27.75" hidden="1" customHeight="1" x14ac:dyDescent="0.25">
      <c r="A13" s="2202" t="s">
        <v>10</v>
      </c>
      <c r="B13" s="2284" t="s">
        <v>788</v>
      </c>
      <c r="C13" s="314" t="s">
        <v>15</v>
      </c>
      <c r="D13" s="493">
        <f>D14+D15</f>
        <v>0</v>
      </c>
      <c r="E13" s="493">
        <f>E14+E15</f>
        <v>0</v>
      </c>
      <c r="F13" s="493">
        <v>0</v>
      </c>
      <c r="G13" s="1735"/>
      <c r="H13" s="493">
        <f>H14+H15</f>
        <v>0</v>
      </c>
      <c r="I13" s="493">
        <v>0</v>
      </c>
      <c r="J13" s="1735" t="s">
        <v>1068</v>
      </c>
      <c r="K13" s="78"/>
      <c r="M13" s="2272"/>
    </row>
    <row r="14" spans="1:13" s="16" customFormat="1" ht="74.25" hidden="1" customHeight="1" x14ac:dyDescent="0.25">
      <c r="A14" s="2203"/>
      <c r="B14" s="2285"/>
      <c r="C14" s="314" t="s">
        <v>16</v>
      </c>
      <c r="D14" s="493">
        <v>0</v>
      </c>
      <c r="E14" s="493">
        <v>0</v>
      </c>
      <c r="F14" s="493">
        <v>0</v>
      </c>
      <c r="G14" s="1736"/>
      <c r="H14" s="493">
        <v>0</v>
      </c>
      <c r="I14" s="493">
        <v>0</v>
      </c>
      <c r="J14" s="1736"/>
      <c r="K14" s="78"/>
      <c r="M14" s="2272"/>
    </row>
    <row r="15" spans="1:13" s="16" customFormat="1" ht="97.5" hidden="1" customHeight="1" x14ac:dyDescent="0.25">
      <c r="A15" s="2204"/>
      <c r="B15" s="2286"/>
      <c r="C15" s="314" t="s">
        <v>19</v>
      </c>
      <c r="D15" s="493">
        <v>0</v>
      </c>
      <c r="E15" s="493">
        <v>0</v>
      </c>
      <c r="F15" s="493">
        <v>0</v>
      </c>
      <c r="G15" s="1771"/>
      <c r="H15" s="493">
        <v>0</v>
      </c>
      <c r="I15" s="493">
        <v>0</v>
      </c>
      <c r="J15" s="1771"/>
      <c r="K15" s="78"/>
      <c r="M15" s="812"/>
    </row>
    <row r="16" spans="1:13" s="17" customFormat="1" ht="23.25" customHeight="1" x14ac:dyDescent="0.25">
      <c r="A16" s="2082" t="s">
        <v>11</v>
      </c>
      <c r="B16" s="2273" t="s">
        <v>1290</v>
      </c>
      <c r="C16" s="813" t="s">
        <v>15</v>
      </c>
      <c r="D16" s="1012">
        <f>D17+D19</f>
        <v>0</v>
      </c>
      <c r="E16" s="1012">
        <f>E17+E19</f>
        <v>0</v>
      </c>
      <c r="F16" s="1001">
        <f>F18+F19</f>
        <v>0</v>
      </c>
      <c r="G16" s="2274" t="s">
        <v>809</v>
      </c>
      <c r="H16" s="383">
        <f>H18+H19</f>
        <v>0</v>
      </c>
      <c r="I16" s="1001">
        <f>I18+I19</f>
        <v>0</v>
      </c>
      <c r="J16" s="2048"/>
      <c r="K16" s="2260"/>
      <c r="M16" s="2272"/>
    </row>
    <row r="17" spans="1:14" s="17" customFormat="1" ht="13.5" hidden="1" customHeight="1" x14ac:dyDescent="0.25">
      <c r="A17" s="2082"/>
      <c r="B17" s="2273"/>
      <c r="C17" s="2279" t="s">
        <v>16</v>
      </c>
      <c r="D17" s="2280">
        <f>D21</f>
        <v>0</v>
      </c>
      <c r="E17" s="2280">
        <f>E21</f>
        <v>0</v>
      </c>
      <c r="F17" s="1001"/>
      <c r="G17" s="2274"/>
      <c r="H17" s="383"/>
      <c r="I17" s="1001"/>
      <c r="J17" s="2048"/>
      <c r="K17" s="2260"/>
      <c r="M17" s="2272"/>
    </row>
    <row r="18" spans="1:14" s="17" customFormat="1" ht="77.25" customHeight="1" x14ac:dyDescent="0.25">
      <c r="A18" s="2082"/>
      <c r="B18" s="2273"/>
      <c r="C18" s="2279"/>
      <c r="D18" s="2280"/>
      <c r="E18" s="2280"/>
      <c r="F18" s="1001">
        <v>0</v>
      </c>
      <c r="G18" s="2274"/>
      <c r="H18" s="383">
        <f>H21</f>
        <v>0</v>
      </c>
      <c r="I18" s="1001">
        <v>0</v>
      </c>
      <c r="J18" s="2048"/>
      <c r="K18" s="809"/>
      <c r="M18" s="812"/>
    </row>
    <row r="19" spans="1:14" s="17" customFormat="1" ht="81" customHeight="1" x14ac:dyDescent="0.25">
      <c r="A19" s="2082"/>
      <c r="B19" s="2273"/>
      <c r="C19" s="813" t="s">
        <v>19</v>
      </c>
      <c r="D19" s="1012">
        <f>D26</f>
        <v>0</v>
      </c>
      <c r="E19" s="1012">
        <f>E22+E26</f>
        <v>0</v>
      </c>
      <c r="F19" s="1001">
        <f>F26</f>
        <v>0</v>
      </c>
      <c r="G19" s="2274"/>
      <c r="H19" s="383">
        <f>H22+H26</f>
        <v>0</v>
      </c>
      <c r="I19" s="1001">
        <f>I26</f>
        <v>0</v>
      </c>
      <c r="J19" s="2048"/>
      <c r="K19" s="809"/>
      <c r="M19" s="812"/>
    </row>
    <row r="20" spans="1:14" s="17" customFormat="1" ht="19.5" hidden="1" customHeight="1" x14ac:dyDescent="0.25">
      <c r="A20" s="2292" t="s">
        <v>34</v>
      </c>
      <c r="B20" s="2275" t="s">
        <v>810</v>
      </c>
      <c r="C20" s="813" t="s">
        <v>15</v>
      </c>
      <c r="D20" s="1012">
        <f>D21+D22</f>
        <v>0</v>
      </c>
      <c r="E20" s="1012">
        <f>E21+E22</f>
        <v>0</v>
      </c>
      <c r="F20" s="1001">
        <v>0</v>
      </c>
      <c r="G20" s="2281" t="s">
        <v>811</v>
      </c>
      <c r="H20" s="383">
        <f>H21+H22</f>
        <v>0</v>
      </c>
      <c r="I20" s="1001">
        <v>0</v>
      </c>
      <c r="J20" s="2254"/>
      <c r="K20" s="809"/>
      <c r="M20" s="812"/>
    </row>
    <row r="21" spans="1:14" s="17" customFormat="1" ht="72" hidden="1" customHeight="1" x14ac:dyDescent="0.25">
      <c r="A21" s="2293"/>
      <c r="B21" s="2276"/>
      <c r="C21" s="813" t="s">
        <v>16</v>
      </c>
      <c r="D21" s="1012">
        <f>D24</f>
        <v>0</v>
      </c>
      <c r="E21" s="1012">
        <f>E24</f>
        <v>0</v>
      </c>
      <c r="F21" s="1001">
        <v>0</v>
      </c>
      <c r="G21" s="2282"/>
      <c r="H21" s="1001">
        <f>H24</f>
        <v>0</v>
      </c>
      <c r="I21" s="1001">
        <v>0</v>
      </c>
      <c r="J21" s="2255"/>
      <c r="K21" s="809"/>
      <c r="M21" s="812"/>
    </row>
    <row r="22" spans="1:14" s="17" customFormat="1" ht="93" hidden="1" customHeight="1" x14ac:dyDescent="0.25">
      <c r="A22" s="2294"/>
      <c r="B22" s="2277"/>
      <c r="C22" s="813" t="s">
        <v>19</v>
      </c>
      <c r="D22" s="1012">
        <f>D25</f>
        <v>0</v>
      </c>
      <c r="E22" s="1012">
        <f>E25</f>
        <v>0</v>
      </c>
      <c r="F22" s="1001">
        <v>0</v>
      </c>
      <c r="G22" s="2283"/>
      <c r="H22" s="383">
        <f>H25</f>
        <v>0</v>
      </c>
      <c r="I22" s="1001">
        <v>0</v>
      </c>
      <c r="J22" s="2256"/>
      <c r="K22" s="809"/>
    </row>
    <row r="23" spans="1:14" s="17" customFormat="1" ht="20.25" hidden="1" customHeight="1" x14ac:dyDescent="0.25">
      <c r="A23" s="2292" t="s">
        <v>812</v>
      </c>
      <c r="B23" s="2275" t="s">
        <v>813</v>
      </c>
      <c r="C23" s="813" t="s">
        <v>15</v>
      </c>
      <c r="D23" s="1012">
        <f>D24+D25</f>
        <v>0</v>
      </c>
      <c r="E23" s="1012">
        <f>E24+E25</f>
        <v>0</v>
      </c>
      <c r="F23" s="1001">
        <v>0</v>
      </c>
      <c r="G23" s="2278"/>
      <c r="H23" s="383">
        <f>H24+H25</f>
        <v>0</v>
      </c>
      <c r="I23" s="1001">
        <v>0</v>
      </c>
      <c r="J23" s="2254" t="s">
        <v>1238</v>
      </c>
      <c r="K23" s="99"/>
    </row>
    <row r="24" spans="1:14" s="17" customFormat="1" ht="72" hidden="1" customHeight="1" x14ac:dyDescent="0.25">
      <c r="A24" s="2293"/>
      <c r="B24" s="2276"/>
      <c r="C24" s="813" t="s">
        <v>16</v>
      </c>
      <c r="D24" s="1012">
        <v>0</v>
      </c>
      <c r="E24" s="1012">
        <v>0</v>
      </c>
      <c r="F24" s="1001">
        <v>0</v>
      </c>
      <c r="G24" s="2278"/>
      <c r="H24" s="383">
        <v>0</v>
      </c>
      <c r="I24" s="1001">
        <v>0</v>
      </c>
      <c r="J24" s="2255"/>
      <c r="K24" s="99"/>
    </row>
    <row r="25" spans="1:14" s="17" customFormat="1" ht="90.75" hidden="1" customHeight="1" x14ac:dyDescent="0.25">
      <c r="A25" s="2294"/>
      <c r="B25" s="2277"/>
      <c r="C25" s="813" t="s">
        <v>19</v>
      </c>
      <c r="D25" s="1012">
        <v>0</v>
      </c>
      <c r="E25" s="1012">
        <v>0</v>
      </c>
      <c r="F25" s="1001">
        <v>0</v>
      </c>
      <c r="G25" s="2278"/>
      <c r="H25" s="383">
        <v>0</v>
      </c>
      <c r="I25" s="1001">
        <v>0</v>
      </c>
      <c r="J25" s="2256"/>
      <c r="K25" s="99"/>
    </row>
    <row r="26" spans="1:14" s="17" customFormat="1" ht="107.25" customHeight="1" x14ac:dyDescent="0.25">
      <c r="A26" s="815" t="s">
        <v>36</v>
      </c>
      <c r="B26" s="836" t="s">
        <v>814</v>
      </c>
      <c r="C26" s="813" t="s">
        <v>19</v>
      </c>
      <c r="D26" s="1012">
        <v>0</v>
      </c>
      <c r="E26" s="1012">
        <v>0</v>
      </c>
      <c r="F26" s="1001">
        <v>0</v>
      </c>
      <c r="G26" s="1025" t="s">
        <v>1829</v>
      </c>
      <c r="H26" s="383">
        <v>0</v>
      </c>
      <c r="I26" s="1001">
        <v>0</v>
      </c>
      <c r="J26" s="1240"/>
      <c r="K26" s="99"/>
    </row>
    <row r="27" spans="1:14" s="17" customFormat="1" ht="113.25" customHeight="1" x14ac:dyDescent="0.25">
      <c r="A27" s="802" t="s">
        <v>40</v>
      </c>
      <c r="B27" s="1009" t="s">
        <v>728</v>
      </c>
      <c r="C27" s="315" t="s">
        <v>19</v>
      </c>
      <c r="D27" s="316">
        <v>0</v>
      </c>
      <c r="E27" s="316">
        <v>0</v>
      </c>
      <c r="F27" s="493">
        <v>0</v>
      </c>
      <c r="G27" s="1029"/>
      <c r="H27" s="1010">
        <v>0</v>
      </c>
      <c r="I27" s="493">
        <v>0</v>
      </c>
      <c r="J27" s="1068"/>
      <c r="K27" s="809"/>
      <c r="N27" s="17" t="s">
        <v>729</v>
      </c>
    </row>
    <row r="28" spans="1:14" s="17" customFormat="1" ht="97.5" hidden="1" customHeight="1" x14ac:dyDescent="0.25">
      <c r="A28" s="814" t="s">
        <v>66</v>
      </c>
      <c r="B28" s="1008" t="s">
        <v>1239</v>
      </c>
      <c r="C28" s="315" t="s">
        <v>19</v>
      </c>
      <c r="D28" s="316">
        <v>0</v>
      </c>
      <c r="E28" s="316">
        <v>0</v>
      </c>
      <c r="F28" s="493">
        <v>0</v>
      </c>
      <c r="G28" s="1238"/>
      <c r="H28" s="1010">
        <v>0</v>
      </c>
      <c r="I28" s="493">
        <v>0</v>
      </c>
      <c r="J28" s="1003" t="s">
        <v>1068</v>
      </c>
      <c r="K28" s="809"/>
    </row>
    <row r="29" spans="1:14" s="17" customFormat="1" ht="19.5" customHeight="1" x14ac:dyDescent="0.25">
      <c r="A29" s="2056" t="s">
        <v>67</v>
      </c>
      <c r="B29" s="2251" t="s">
        <v>1291</v>
      </c>
      <c r="C29" s="793" t="s">
        <v>15</v>
      </c>
      <c r="D29" s="1010">
        <f>D30</f>
        <v>3836.73</v>
      </c>
      <c r="E29" s="1010">
        <f>E30</f>
        <v>1903.48</v>
      </c>
      <c r="F29" s="493">
        <f>E29/D29*100</f>
        <v>49.612039418984395</v>
      </c>
      <c r="G29" s="2261" t="s">
        <v>1931</v>
      </c>
      <c r="H29" s="1010">
        <f>H30</f>
        <v>1903.48</v>
      </c>
      <c r="I29" s="493">
        <f>H29/D29*100</f>
        <v>49.612039418984395</v>
      </c>
      <c r="J29" s="1735" t="s">
        <v>1830</v>
      </c>
      <c r="K29" s="809"/>
    </row>
    <row r="30" spans="1:14" s="17" customFormat="1" ht="409.6" customHeight="1" x14ac:dyDescent="0.25">
      <c r="A30" s="2057"/>
      <c r="B30" s="2252"/>
      <c r="C30" s="794" t="s">
        <v>19</v>
      </c>
      <c r="D30" s="317">
        <v>3836.73</v>
      </c>
      <c r="E30" s="317">
        <v>1903.48</v>
      </c>
      <c r="F30" s="317">
        <f>E30/D30*100</f>
        <v>49.612039418984395</v>
      </c>
      <c r="G30" s="2262"/>
      <c r="H30" s="317">
        <v>1903.48</v>
      </c>
      <c r="I30" s="1248">
        <f>H30/D30*100</f>
        <v>49.612039418984395</v>
      </c>
      <c r="J30" s="1736"/>
      <c r="K30" s="809"/>
    </row>
    <row r="31" spans="1:14" s="17" customFormat="1" ht="250.5" customHeight="1" x14ac:dyDescent="0.25">
      <c r="A31" s="270" t="s">
        <v>68</v>
      </c>
      <c r="B31" s="1009" t="s">
        <v>1340</v>
      </c>
      <c r="C31" s="824" t="s">
        <v>15</v>
      </c>
      <c r="D31" s="1010">
        <f>D32</f>
        <v>7256.21</v>
      </c>
      <c r="E31" s="1010">
        <f>E32</f>
        <v>3947.84</v>
      </c>
      <c r="F31" s="1010">
        <f>E31/D31*100</f>
        <v>54.406363652650626</v>
      </c>
      <c r="G31" s="1025" t="s">
        <v>1932</v>
      </c>
      <c r="H31" s="1010">
        <v>0</v>
      </c>
      <c r="I31" s="493">
        <v>0</v>
      </c>
      <c r="J31" s="1067" t="s">
        <v>1933</v>
      </c>
      <c r="K31" s="809"/>
    </row>
    <row r="32" spans="1:14" s="17" customFormat="1" ht="220.5" customHeight="1" x14ac:dyDescent="0.25">
      <c r="A32" s="850"/>
      <c r="B32" s="2259" t="s">
        <v>1868</v>
      </c>
      <c r="C32" s="2269" t="s">
        <v>19</v>
      </c>
      <c r="D32" s="2225">
        <v>7256.21</v>
      </c>
      <c r="E32" s="2225">
        <v>3947.84</v>
      </c>
      <c r="F32" s="2271">
        <f>E32/D32*100</f>
        <v>54.406363652650626</v>
      </c>
      <c r="G32" s="1734" t="s">
        <v>1869</v>
      </c>
      <c r="H32" s="2225">
        <f>H33</f>
        <v>0</v>
      </c>
      <c r="I32" s="2271">
        <f>H32/D32*100</f>
        <v>0</v>
      </c>
      <c r="J32" s="1734" t="s">
        <v>1870</v>
      </c>
      <c r="K32" s="809"/>
    </row>
    <row r="33" spans="1:12" s="17" customFormat="1" ht="14.25" hidden="1" customHeight="1" x14ac:dyDescent="0.25">
      <c r="A33" s="850"/>
      <c r="B33" s="2259"/>
      <c r="C33" s="2270"/>
      <c r="D33" s="2225"/>
      <c r="E33" s="2225"/>
      <c r="F33" s="2271"/>
      <c r="G33" s="1734"/>
      <c r="H33" s="2225"/>
      <c r="I33" s="2271"/>
      <c r="J33" s="1734"/>
      <c r="K33" s="809"/>
    </row>
    <row r="34" spans="1:12" s="17" customFormat="1" ht="24.75" hidden="1" customHeight="1" x14ac:dyDescent="0.25">
      <c r="A34" s="2213" t="s">
        <v>732</v>
      </c>
      <c r="B34" s="2259" t="s">
        <v>730</v>
      </c>
      <c r="C34" s="793" t="s">
        <v>15</v>
      </c>
      <c r="D34" s="493">
        <f>D35</f>
        <v>0</v>
      </c>
      <c r="E34" s="493">
        <f>E35</f>
        <v>0</v>
      </c>
      <c r="F34" s="493">
        <v>0</v>
      </c>
      <c r="G34" s="1734"/>
      <c r="H34" s="1001">
        <f>H35</f>
        <v>0</v>
      </c>
      <c r="I34" s="1001">
        <v>0</v>
      </c>
      <c r="J34" s="2013" t="s">
        <v>1194</v>
      </c>
      <c r="K34" s="2260"/>
    </row>
    <row r="35" spans="1:12" s="17" customFormat="1" ht="126.75" hidden="1" customHeight="1" x14ac:dyDescent="0.25">
      <c r="A35" s="2213"/>
      <c r="B35" s="2259"/>
      <c r="C35" s="811" t="s">
        <v>19</v>
      </c>
      <c r="D35" s="493">
        <v>0</v>
      </c>
      <c r="E35" s="493">
        <v>0</v>
      </c>
      <c r="F35" s="493">
        <v>0</v>
      </c>
      <c r="G35" s="1734"/>
      <c r="H35" s="1001">
        <v>0</v>
      </c>
      <c r="I35" s="1001">
        <v>0</v>
      </c>
      <c r="J35" s="2014"/>
      <c r="K35" s="2260"/>
    </row>
    <row r="36" spans="1:12" s="17" customFormat="1" ht="29.25" hidden="1" customHeight="1" x14ac:dyDescent="0.25">
      <c r="A36" s="2187" t="s">
        <v>733</v>
      </c>
      <c r="B36" s="2251" t="s">
        <v>734</v>
      </c>
      <c r="C36" s="811" t="s">
        <v>15</v>
      </c>
      <c r="D36" s="493">
        <f>D37+D38</f>
        <v>0</v>
      </c>
      <c r="E36" s="493">
        <f>E37+E38</f>
        <v>0</v>
      </c>
      <c r="F36" s="493">
        <v>0</v>
      </c>
      <c r="G36" s="2261"/>
      <c r="H36" s="493">
        <f>H37+H38</f>
        <v>0</v>
      </c>
      <c r="I36" s="493">
        <v>0</v>
      </c>
      <c r="J36" s="2013" t="s">
        <v>1068</v>
      </c>
      <c r="K36" s="2265"/>
      <c r="L36" s="100"/>
    </row>
    <row r="37" spans="1:12" s="17" customFormat="1" ht="103.5" hidden="1" customHeight="1" x14ac:dyDescent="0.25">
      <c r="A37" s="2217"/>
      <c r="B37" s="2252"/>
      <c r="C37" s="811" t="s">
        <v>16</v>
      </c>
      <c r="D37" s="493">
        <v>0</v>
      </c>
      <c r="E37" s="493">
        <v>0</v>
      </c>
      <c r="F37" s="493">
        <v>0</v>
      </c>
      <c r="G37" s="2262"/>
      <c r="H37" s="493">
        <v>0</v>
      </c>
      <c r="I37" s="493">
        <v>0</v>
      </c>
      <c r="J37" s="2264"/>
      <c r="K37" s="2265"/>
    </row>
    <row r="38" spans="1:12" s="17" customFormat="1" ht="90.75" hidden="1" customHeight="1" x14ac:dyDescent="0.25">
      <c r="A38" s="2188"/>
      <c r="B38" s="2253"/>
      <c r="C38" s="811" t="s">
        <v>19</v>
      </c>
      <c r="D38" s="493">
        <v>0</v>
      </c>
      <c r="E38" s="493">
        <v>0</v>
      </c>
      <c r="F38" s="493">
        <v>0</v>
      </c>
      <c r="G38" s="2263"/>
      <c r="H38" s="493">
        <v>0</v>
      </c>
      <c r="I38" s="493">
        <v>0</v>
      </c>
      <c r="J38" s="2014"/>
      <c r="K38" s="2265"/>
    </row>
    <row r="39" spans="1:12" s="17" customFormat="1" ht="20.25" hidden="1" customHeight="1" x14ac:dyDescent="0.25">
      <c r="A39" s="2187" t="s">
        <v>735</v>
      </c>
      <c r="B39" s="2251" t="s">
        <v>736</v>
      </c>
      <c r="C39" s="811" t="s">
        <v>15</v>
      </c>
      <c r="D39" s="493">
        <f>D40+D41</f>
        <v>0</v>
      </c>
      <c r="E39" s="493">
        <f>E40+E41</f>
        <v>0</v>
      </c>
      <c r="F39" s="493">
        <v>0</v>
      </c>
      <c r="G39" s="2266"/>
      <c r="H39" s="493">
        <f>H40+H41</f>
        <v>0</v>
      </c>
      <c r="I39" s="493">
        <v>0</v>
      </c>
      <c r="J39" s="2211"/>
      <c r="K39" s="2265"/>
    </row>
    <row r="40" spans="1:12" s="17" customFormat="1" ht="75" hidden="1" customHeight="1" x14ac:dyDescent="0.25">
      <c r="A40" s="2217"/>
      <c r="B40" s="2252"/>
      <c r="C40" s="811" t="s">
        <v>16</v>
      </c>
      <c r="D40" s="493">
        <v>0</v>
      </c>
      <c r="E40" s="493">
        <v>0</v>
      </c>
      <c r="F40" s="493">
        <v>0</v>
      </c>
      <c r="G40" s="2267"/>
      <c r="H40" s="493">
        <v>0</v>
      </c>
      <c r="I40" s="493">
        <v>0</v>
      </c>
      <c r="J40" s="2215"/>
      <c r="K40" s="2265"/>
    </row>
    <row r="41" spans="1:12" s="17" customFormat="1" ht="93.75" hidden="1" customHeight="1" x14ac:dyDescent="0.25">
      <c r="A41" s="2188"/>
      <c r="B41" s="2253"/>
      <c r="C41" s="811" t="s">
        <v>19</v>
      </c>
      <c r="D41" s="493">
        <v>0</v>
      </c>
      <c r="E41" s="493">
        <v>0</v>
      </c>
      <c r="F41" s="493">
        <v>0</v>
      </c>
      <c r="G41" s="2268"/>
      <c r="H41" s="493">
        <v>0</v>
      </c>
      <c r="I41" s="493">
        <v>0</v>
      </c>
      <c r="J41" s="2212"/>
      <c r="K41" s="2265"/>
    </row>
    <row r="42" spans="1:12" s="17" customFormat="1" ht="22.5" hidden="1" customHeight="1" x14ac:dyDescent="0.25">
      <c r="A42" s="2213" t="s">
        <v>737</v>
      </c>
      <c r="B42" s="2259" t="s">
        <v>738</v>
      </c>
      <c r="C42" s="811" t="s">
        <v>15</v>
      </c>
      <c r="D42" s="1010">
        <f>D43+D44+D45</f>
        <v>0</v>
      </c>
      <c r="E42" s="1010">
        <f>E43+E44+E45</f>
        <v>0</v>
      </c>
      <c r="F42" s="493">
        <v>0</v>
      </c>
      <c r="G42" s="1734"/>
      <c r="H42" s="1010">
        <f>H43+H44+H45</f>
        <v>0</v>
      </c>
      <c r="I42" s="493">
        <v>0</v>
      </c>
      <c r="J42" s="2221" t="s">
        <v>1194</v>
      </c>
      <c r="K42" s="810"/>
    </row>
    <row r="43" spans="1:12" s="17" customFormat="1" ht="71.25" hidden="1" customHeight="1" x14ac:dyDescent="0.25">
      <c r="A43" s="2213"/>
      <c r="B43" s="2259"/>
      <c r="C43" s="811" t="s">
        <v>16</v>
      </c>
      <c r="D43" s="1010">
        <v>0</v>
      </c>
      <c r="E43" s="1010">
        <v>0</v>
      </c>
      <c r="F43" s="493">
        <v>0</v>
      </c>
      <c r="G43" s="1734"/>
      <c r="H43" s="1010">
        <v>0</v>
      </c>
      <c r="I43" s="493">
        <v>0</v>
      </c>
      <c r="J43" s="2221"/>
      <c r="K43" s="810"/>
    </row>
    <row r="44" spans="1:12" s="17" customFormat="1" ht="96" hidden="1" customHeight="1" x14ac:dyDescent="0.25">
      <c r="A44" s="2213"/>
      <c r="B44" s="2259"/>
      <c r="C44" s="811" t="s">
        <v>19</v>
      </c>
      <c r="D44" s="1010">
        <v>0</v>
      </c>
      <c r="E44" s="1010">
        <v>0</v>
      </c>
      <c r="F44" s="493">
        <v>0</v>
      </c>
      <c r="G44" s="1734"/>
      <c r="H44" s="1010">
        <v>0</v>
      </c>
      <c r="I44" s="493">
        <v>0</v>
      </c>
      <c r="J44" s="2221"/>
      <c r="K44" s="810"/>
    </row>
    <row r="45" spans="1:12" s="17" customFormat="1" ht="97.5" hidden="1" customHeight="1" x14ac:dyDescent="0.25">
      <c r="A45" s="2213"/>
      <c r="B45" s="2259"/>
      <c r="C45" s="811" t="s">
        <v>727</v>
      </c>
      <c r="D45" s="1010">
        <v>0</v>
      </c>
      <c r="E45" s="1010">
        <v>0</v>
      </c>
      <c r="F45" s="493">
        <v>0</v>
      </c>
      <c r="G45" s="1734"/>
      <c r="H45" s="1010">
        <v>0</v>
      </c>
      <c r="I45" s="493">
        <v>0</v>
      </c>
      <c r="J45" s="2221"/>
      <c r="K45" s="810"/>
    </row>
    <row r="46" spans="1:12" s="17" customFormat="1" ht="27.75" hidden="1" customHeight="1" x14ac:dyDescent="0.25">
      <c r="A46" s="2187" t="s">
        <v>789</v>
      </c>
      <c r="B46" s="2251" t="s">
        <v>791</v>
      </c>
      <c r="C46" s="811" t="s">
        <v>15</v>
      </c>
      <c r="D46" s="1010">
        <f>D47+D48</f>
        <v>0</v>
      </c>
      <c r="E46" s="1010">
        <f>E47+E48</f>
        <v>0</v>
      </c>
      <c r="F46" s="493">
        <v>0</v>
      </c>
      <c r="G46" s="1735"/>
      <c r="H46" s="1010">
        <f>H47+H48</f>
        <v>0</v>
      </c>
      <c r="I46" s="493">
        <v>0</v>
      </c>
      <c r="J46" s="1735" t="s">
        <v>1068</v>
      </c>
      <c r="K46" s="810"/>
    </row>
    <row r="47" spans="1:12" s="17" customFormat="1" ht="80.25" hidden="1" customHeight="1" x14ac:dyDescent="0.25">
      <c r="A47" s="2217"/>
      <c r="B47" s="2252"/>
      <c r="C47" s="811" t="s">
        <v>16</v>
      </c>
      <c r="D47" s="1010">
        <v>0</v>
      </c>
      <c r="E47" s="1010">
        <v>0</v>
      </c>
      <c r="F47" s="493">
        <v>0</v>
      </c>
      <c r="G47" s="1736"/>
      <c r="H47" s="1010">
        <v>0</v>
      </c>
      <c r="I47" s="493">
        <v>0</v>
      </c>
      <c r="J47" s="1736"/>
      <c r="K47" s="810"/>
    </row>
    <row r="48" spans="1:12" s="17" customFormat="1" ht="93.75" hidden="1" customHeight="1" x14ac:dyDescent="0.25">
      <c r="A48" s="2188"/>
      <c r="B48" s="2253"/>
      <c r="C48" s="811" t="s">
        <v>19</v>
      </c>
      <c r="D48" s="1010">
        <v>0</v>
      </c>
      <c r="E48" s="1010">
        <v>0</v>
      </c>
      <c r="F48" s="493">
        <v>0</v>
      </c>
      <c r="G48" s="1771"/>
      <c r="H48" s="1010">
        <v>0</v>
      </c>
      <c r="I48" s="493">
        <v>0</v>
      </c>
      <c r="J48" s="1771"/>
      <c r="K48" s="810"/>
    </row>
    <row r="49" spans="1:11" s="17" customFormat="1" ht="125.25" customHeight="1" x14ac:dyDescent="0.25">
      <c r="A49" s="270" t="s">
        <v>790</v>
      </c>
      <c r="B49" s="1009" t="s">
        <v>1292</v>
      </c>
      <c r="C49" s="811" t="s">
        <v>19</v>
      </c>
      <c r="D49" s="1010">
        <f>D50+D51+D52+D53+D54+D55+D56</f>
        <v>33348.270000000004</v>
      </c>
      <c r="E49" s="1010">
        <f>E50+E51+E52+E53</f>
        <v>2831.5599999999995</v>
      </c>
      <c r="F49" s="493">
        <f>E49/D49*100</f>
        <v>8.4908752388054882</v>
      </c>
      <c r="G49" s="1067" t="s">
        <v>1241</v>
      </c>
      <c r="H49" s="1010">
        <f>H50+H51+H52+H53</f>
        <v>1725.4499999999998</v>
      </c>
      <c r="I49" s="493">
        <f>H49/D49*100</f>
        <v>5.1740315164774655</v>
      </c>
      <c r="J49" s="1067"/>
      <c r="K49" s="810"/>
    </row>
    <row r="50" spans="1:11" s="17" customFormat="1" ht="214.5" customHeight="1" x14ac:dyDescent="0.25">
      <c r="A50" s="804" t="s">
        <v>1242</v>
      </c>
      <c r="B50" s="1009" t="s">
        <v>731</v>
      </c>
      <c r="C50" s="811" t="s">
        <v>19</v>
      </c>
      <c r="D50" s="1010">
        <v>9400</v>
      </c>
      <c r="E50" s="1010">
        <v>598</v>
      </c>
      <c r="F50" s="493">
        <f>E50/D50*100</f>
        <v>6.3617021276595747</v>
      </c>
      <c r="G50" s="1067" t="s">
        <v>1872</v>
      </c>
      <c r="H50" s="1010">
        <v>598</v>
      </c>
      <c r="I50" s="493">
        <f>H50/D50*100</f>
        <v>6.3617021276595747</v>
      </c>
      <c r="J50" s="1067" t="s">
        <v>2022</v>
      </c>
      <c r="K50" s="810"/>
    </row>
    <row r="51" spans="1:11" s="17" customFormat="1" ht="138.75" customHeight="1" x14ac:dyDescent="0.25">
      <c r="A51" s="804" t="s">
        <v>1243</v>
      </c>
      <c r="B51" s="1009" t="s">
        <v>1441</v>
      </c>
      <c r="C51" s="811" t="s">
        <v>19</v>
      </c>
      <c r="D51" s="1010">
        <v>600</v>
      </c>
      <c r="E51" s="1010">
        <v>90.65</v>
      </c>
      <c r="F51" s="493">
        <f>E51/D51*100</f>
        <v>15.108333333333334</v>
      </c>
      <c r="G51" s="1067" t="s">
        <v>1831</v>
      </c>
      <c r="H51" s="1010">
        <v>90.65</v>
      </c>
      <c r="I51" s="493">
        <f>H51/D51*100</f>
        <v>15.108333333333334</v>
      </c>
      <c r="J51" s="1067" t="s">
        <v>2023</v>
      </c>
      <c r="K51" s="810"/>
    </row>
    <row r="52" spans="1:11" s="17" customFormat="1" ht="234.75" customHeight="1" x14ac:dyDescent="0.25">
      <c r="A52" s="804" t="s">
        <v>1244</v>
      </c>
      <c r="B52" s="1009" t="s">
        <v>1245</v>
      </c>
      <c r="C52" s="811" t="s">
        <v>19</v>
      </c>
      <c r="D52" s="1010">
        <v>1450</v>
      </c>
      <c r="E52" s="1010">
        <v>1036.8</v>
      </c>
      <c r="F52" s="493">
        <f>E52/D52*100</f>
        <v>71.50344827586207</v>
      </c>
      <c r="G52" s="1067" t="s">
        <v>1871</v>
      </c>
      <c r="H52" s="1010">
        <v>1036.8</v>
      </c>
      <c r="I52" s="493">
        <f>H52/D52*100</f>
        <v>71.50344827586207</v>
      </c>
      <c r="J52" s="1067"/>
      <c r="K52" s="810"/>
    </row>
    <row r="53" spans="1:11" s="17" customFormat="1" ht="138.75" customHeight="1" x14ac:dyDescent="0.25">
      <c r="A53" s="804" t="s">
        <v>1246</v>
      </c>
      <c r="B53" s="1009" t="s">
        <v>1247</v>
      </c>
      <c r="C53" s="811" t="s">
        <v>19</v>
      </c>
      <c r="D53" s="1010">
        <v>1106.1099999999999</v>
      </c>
      <c r="E53" s="1010">
        <v>1106.1099999999999</v>
      </c>
      <c r="F53" s="493">
        <f>E53/D53*100</f>
        <v>100</v>
      </c>
      <c r="G53" s="1067" t="s">
        <v>1832</v>
      </c>
      <c r="H53" s="1010">
        <v>0</v>
      </c>
      <c r="I53" s="493">
        <v>0</v>
      </c>
      <c r="J53" s="1067" t="s">
        <v>1833</v>
      </c>
      <c r="K53" s="810"/>
    </row>
    <row r="54" spans="1:11" s="17" customFormat="1" ht="112.5" customHeight="1" x14ac:dyDescent="0.25">
      <c r="A54" s="270" t="s">
        <v>1442</v>
      </c>
      <c r="B54" s="1009" t="s">
        <v>1443</v>
      </c>
      <c r="C54" s="811" t="s">
        <v>19</v>
      </c>
      <c r="D54" s="1010">
        <v>6500</v>
      </c>
      <c r="E54" s="1010">
        <v>0</v>
      </c>
      <c r="F54" s="493">
        <v>0</v>
      </c>
      <c r="G54" s="1067" t="s">
        <v>1874</v>
      </c>
      <c r="H54" s="1010">
        <v>0</v>
      </c>
      <c r="I54" s="1010">
        <v>0</v>
      </c>
      <c r="J54" s="1067" t="s">
        <v>1873</v>
      </c>
      <c r="K54" s="810"/>
    </row>
    <row r="55" spans="1:11" s="17" customFormat="1" ht="59.25" customHeight="1" x14ac:dyDescent="0.25">
      <c r="A55" s="804" t="s">
        <v>1526</v>
      </c>
      <c r="B55" s="1009" t="s">
        <v>1527</v>
      </c>
      <c r="C55" s="811" t="s">
        <v>19</v>
      </c>
      <c r="D55" s="1010">
        <v>4292.16</v>
      </c>
      <c r="E55" s="1010">
        <v>0</v>
      </c>
      <c r="F55" s="1010">
        <v>0</v>
      </c>
      <c r="G55" s="1067" t="s">
        <v>1935</v>
      </c>
      <c r="H55" s="1010">
        <v>0</v>
      </c>
      <c r="I55" s="1010">
        <v>0</v>
      </c>
      <c r="J55" s="1067" t="s">
        <v>1699</v>
      </c>
      <c r="K55" s="810"/>
    </row>
    <row r="56" spans="1:11" s="838" customFormat="1" ht="142.5" customHeight="1" x14ac:dyDescent="0.25">
      <c r="A56" s="270" t="s">
        <v>1528</v>
      </c>
      <c r="B56" s="836" t="s">
        <v>1529</v>
      </c>
      <c r="C56" s="836" t="s">
        <v>19</v>
      </c>
      <c r="D56" s="383">
        <v>10000</v>
      </c>
      <c r="E56" s="383">
        <v>0</v>
      </c>
      <c r="F56" s="383">
        <v>0</v>
      </c>
      <c r="G56" s="881"/>
      <c r="H56" s="383">
        <v>0</v>
      </c>
      <c r="I56" s="383">
        <v>0</v>
      </c>
      <c r="J56" s="881" t="s">
        <v>1934</v>
      </c>
      <c r="K56" s="837"/>
    </row>
    <row r="57" spans="1:11" s="17" customFormat="1" ht="163.5" customHeight="1" x14ac:dyDescent="0.25">
      <c r="A57" s="804" t="s">
        <v>40</v>
      </c>
      <c r="B57" s="1009" t="s">
        <v>1293</v>
      </c>
      <c r="C57" s="811" t="s">
        <v>19</v>
      </c>
      <c r="D57" s="1010">
        <v>3607.84</v>
      </c>
      <c r="E57" s="1010">
        <v>2024.68</v>
      </c>
      <c r="F57" s="493">
        <f>E57/D57*100</f>
        <v>56.118896625127505</v>
      </c>
      <c r="G57" s="881" t="s">
        <v>1938</v>
      </c>
      <c r="H57" s="1010">
        <v>2024.68</v>
      </c>
      <c r="I57" s="493">
        <f>H57/D57*100</f>
        <v>56.118896625127505</v>
      </c>
      <c r="J57" s="881" t="s">
        <v>1875</v>
      </c>
      <c r="K57" s="810"/>
    </row>
    <row r="58" spans="1:11" s="17" customFormat="1" ht="43.5" hidden="1" customHeight="1" x14ac:dyDescent="0.25">
      <c r="A58" s="2187" t="s">
        <v>1248</v>
      </c>
      <c r="B58" s="2251" t="s">
        <v>1294</v>
      </c>
      <c r="C58" s="811" t="s">
        <v>15</v>
      </c>
      <c r="D58" s="1010">
        <f>D59+D60</f>
        <v>0</v>
      </c>
      <c r="E58" s="1010">
        <f>E59+E60</f>
        <v>0</v>
      </c>
      <c r="F58" s="493">
        <v>0</v>
      </c>
      <c r="G58" s="1735"/>
      <c r="H58" s="1010">
        <f>H59+H60</f>
        <v>0</v>
      </c>
      <c r="I58" s="493">
        <v>0</v>
      </c>
      <c r="J58" s="1735"/>
      <c r="K58" s="810"/>
    </row>
    <row r="59" spans="1:11" s="17" customFormat="1" ht="0.75" customHeight="1" x14ac:dyDescent="0.25">
      <c r="A59" s="2187"/>
      <c r="B59" s="2251"/>
      <c r="C59" s="811" t="s">
        <v>16</v>
      </c>
      <c r="D59" s="1010">
        <v>0</v>
      </c>
      <c r="E59" s="1010">
        <v>0</v>
      </c>
      <c r="F59" s="493">
        <v>0</v>
      </c>
      <c r="G59" s="1735"/>
      <c r="H59" s="1010">
        <v>0</v>
      </c>
      <c r="I59" s="493">
        <v>0</v>
      </c>
      <c r="J59" s="1735"/>
      <c r="K59" s="810"/>
    </row>
    <row r="60" spans="1:11" s="17" customFormat="1" ht="42" hidden="1" customHeight="1" x14ac:dyDescent="0.25">
      <c r="A60" s="2188"/>
      <c r="B60" s="2253"/>
      <c r="C60" s="811" t="s">
        <v>19</v>
      </c>
      <c r="D60" s="1010">
        <v>0</v>
      </c>
      <c r="E60" s="1010">
        <v>0</v>
      </c>
      <c r="F60" s="493">
        <v>0</v>
      </c>
      <c r="G60" s="1771"/>
      <c r="H60" s="1010">
        <v>0</v>
      </c>
      <c r="I60" s="493">
        <v>0</v>
      </c>
      <c r="J60" s="1771"/>
      <c r="K60" s="810"/>
    </row>
    <row r="61" spans="1:11" s="17" customFormat="1" ht="242.25" customHeight="1" x14ac:dyDescent="0.25">
      <c r="A61" s="804" t="s">
        <v>1249</v>
      </c>
      <c r="B61" s="1009" t="s">
        <v>1295</v>
      </c>
      <c r="C61" s="811" t="s">
        <v>19</v>
      </c>
      <c r="D61" s="1010">
        <v>99948.85</v>
      </c>
      <c r="E61" s="1010">
        <v>96633.27</v>
      </c>
      <c r="F61" s="493">
        <f>E61/D61*100</f>
        <v>96.682723212923406</v>
      </c>
      <c r="G61" s="1067" t="s">
        <v>1937</v>
      </c>
      <c r="H61" s="1010">
        <v>90245.62</v>
      </c>
      <c r="I61" s="493">
        <f>H61/D61*100</f>
        <v>90.291804257877899</v>
      </c>
      <c r="J61" s="1067" t="s">
        <v>1833</v>
      </c>
      <c r="K61" s="810"/>
    </row>
    <row r="62" spans="1:11" s="17" customFormat="1" ht="318.75" customHeight="1" x14ac:dyDescent="0.25">
      <c r="A62" s="804" t="s">
        <v>1250</v>
      </c>
      <c r="B62" s="1009" t="s">
        <v>1296</v>
      </c>
      <c r="C62" s="811" t="s">
        <v>19</v>
      </c>
      <c r="D62" s="1010">
        <v>283515.98</v>
      </c>
      <c r="E62" s="1010">
        <v>126629.77</v>
      </c>
      <c r="F62" s="493">
        <f>E62/D62*100</f>
        <v>44.664067965410631</v>
      </c>
      <c r="G62" s="1067" t="s">
        <v>1936</v>
      </c>
      <c r="H62" s="1010">
        <v>100438.99</v>
      </c>
      <c r="I62" s="493">
        <f>H62/D62*100</f>
        <v>35.426218303462122</v>
      </c>
      <c r="J62" s="1067" t="s">
        <v>1876</v>
      </c>
      <c r="K62" s="810"/>
    </row>
    <row r="63" spans="1:11" s="17" customFormat="1" ht="32.25" customHeight="1" x14ac:dyDescent="0.25">
      <c r="A63" s="2056" t="s">
        <v>1530</v>
      </c>
      <c r="B63" s="2251" t="s">
        <v>1531</v>
      </c>
      <c r="C63" s="811" t="s">
        <v>15</v>
      </c>
      <c r="D63" s="1010">
        <f>D64+D65</f>
        <v>68945.13</v>
      </c>
      <c r="E63" s="1010">
        <v>0</v>
      </c>
      <c r="F63" s="493">
        <v>0</v>
      </c>
      <c r="G63" s="1006"/>
      <c r="H63" s="1010">
        <v>0</v>
      </c>
      <c r="I63" s="493">
        <v>0</v>
      </c>
      <c r="J63" s="1006"/>
      <c r="K63" s="810"/>
    </row>
    <row r="64" spans="1:11" s="17" customFormat="1" ht="90" customHeight="1" x14ac:dyDescent="0.25">
      <c r="A64" s="2057"/>
      <c r="B64" s="2252"/>
      <c r="C64" s="610" t="s">
        <v>16</v>
      </c>
      <c r="D64" s="1010">
        <v>68262.5</v>
      </c>
      <c r="E64" s="1010">
        <v>0</v>
      </c>
      <c r="F64" s="493">
        <v>0</v>
      </c>
      <c r="G64" s="1735"/>
      <c r="H64" s="1010">
        <v>0</v>
      </c>
      <c r="I64" s="493">
        <v>0</v>
      </c>
      <c r="J64" s="1735"/>
      <c r="K64" s="810"/>
    </row>
    <row r="65" spans="1:11" s="17" customFormat="1" ht="102.75" customHeight="1" x14ac:dyDescent="0.25">
      <c r="A65" s="2058"/>
      <c r="B65" s="2253"/>
      <c r="C65" s="811" t="s">
        <v>19</v>
      </c>
      <c r="D65" s="1010">
        <v>682.63</v>
      </c>
      <c r="E65" s="1010">
        <v>0</v>
      </c>
      <c r="F65" s="493">
        <v>0</v>
      </c>
      <c r="G65" s="1771"/>
      <c r="H65" s="1010">
        <v>0</v>
      </c>
      <c r="I65" s="493">
        <v>0</v>
      </c>
      <c r="J65" s="1771"/>
      <c r="K65" s="810"/>
    </row>
    <row r="66" spans="1:11" s="17" customFormat="1" ht="37.5" customHeight="1" x14ac:dyDescent="0.25">
      <c r="A66" s="2056" t="s">
        <v>1532</v>
      </c>
      <c r="B66" s="2251" t="s">
        <v>1533</v>
      </c>
      <c r="C66" s="811" t="s">
        <v>15</v>
      </c>
      <c r="D66" s="1010">
        <f>D67+D68</f>
        <v>68945.13</v>
      </c>
      <c r="E66" s="1010">
        <f>E67+E68</f>
        <v>0</v>
      </c>
      <c r="F66" s="493">
        <v>0</v>
      </c>
      <c r="G66" s="1735" t="s">
        <v>1444</v>
      </c>
      <c r="H66" s="1010">
        <f>H67+H68</f>
        <v>0</v>
      </c>
      <c r="I66" s="493">
        <v>0</v>
      </c>
      <c r="J66" s="1735" t="s">
        <v>1877</v>
      </c>
      <c r="K66" s="810"/>
    </row>
    <row r="67" spans="1:11" s="17" customFormat="1" ht="90.75" customHeight="1" x14ac:dyDescent="0.25">
      <c r="A67" s="2057"/>
      <c r="B67" s="2252"/>
      <c r="C67" s="610" t="s">
        <v>16</v>
      </c>
      <c r="D67" s="1010">
        <v>68262.5</v>
      </c>
      <c r="E67" s="1010">
        <v>0</v>
      </c>
      <c r="F67" s="493">
        <v>0</v>
      </c>
      <c r="G67" s="1736"/>
      <c r="H67" s="318">
        <v>0</v>
      </c>
      <c r="I67" s="1247">
        <v>0</v>
      </c>
      <c r="J67" s="1736"/>
      <c r="K67" s="810"/>
    </row>
    <row r="68" spans="1:11" s="17" customFormat="1" ht="96.75" customHeight="1" x14ac:dyDescent="0.25">
      <c r="A68" s="2058"/>
      <c r="B68" s="2253"/>
      <c r="C68" s="811" t="s">
        <v>19</v>
      </c>
      <c r="D68" s="1010">
        <v>682.63</v>
      </c>
      <c r="E68" s="1010">
        <v>0</v>
      </c>
      <c r="F68" s="493">
        <v>0</v>
      </c>
      <c r="G68" s="1771"/>
      <c r="H68" s="1010">
        <v>0</v>
      </c>
      <c r="I68" s="493">
        <v>0</v>
      </c>
      <c r="J68" s="1771"/>
      <c r="K68" s="810"/>
    </row>
    <row r="69" spans="1:11" s="17" customFormat="1" ht="37.5" customHeight="1" x14ac:dyDescent="0.25">
      <c r="A69" s="2257" t="s">
        <v>12</v>
      </c>
      <c r="B69" s="2231" t="s">
        <v>1393</v>
      </c>
      <c r="C69" s="792" t="s">
        <v>15</v>
      </c>
      <c r="D69" s="147">
        <f>D70+D71+D72</f>
        <v>0</v>
      </c>
      <c r="E69" s="147">
        <f>E70+E71+E72</f>
        <v>0</v>
      </c>
      <c r="F69" s="313">
        <v>0</v>
      </c>
      <c r="G69" s="2242"/>
      <c r="H69" s="147">
        <f>H70+H71+H72</f>
        <v>0</v>
      </c>
      <c r="I69" s="313">
        <v>0</v>
      </c>
      <c r="J69" s="2242"/>
      <c r="K69" s="82"/>
    </row>
    <row r="70" spans="1:11" s="17" customFormat="1" ht="42" customHeight="1" x14ac:dyDescent="0.25">
      <c r="A70" s="2229"/>
      <c r="B70" s="2258"/>
      <c r="C70" s="792" t="s">
        <v>18</v>
      </c>
      <c r="D70" s="313">
        <f t="shared" ref="D70:E72" si="0">D74</f>
        <v>0</v>
      </c>
      <c r="E70" s="313">
        <f t="shared" si="0"/>
        <v>0</v>
      </c>
      <c r="F70" s="313">
        <v>0</v>
      </c>
      <c r="G70" s="2243"/>
      <c r="H70" s="147">
        <f>H74</f>
        <v>0</v>
      </c>
      <c r="I70" s="313">
        <v>0</v>
      </c>
      <c r="J70" s="2243"/>
      <c r="K70" s="83"/>
    </row>
    <row r="71" spans="1:11" s="17" customFormat="1" ht="38.25" customHeight="1" x14ac:dyDescent="0.25">
      <c r="A71" s="2229"/>
      <c r="B71" s="2258"/>
      <c r="C71" s="792" t="s">
        <v>16</v>
      </c>
      <c r="D71" s="313">
        <f t="shared" si="0"/>
        <v>0</v>
      </c>
      <c r="E71" s="313">
        <f t="shared" si="0"/>
        <v>0</v>
      </c>
      <c r="F71" s="313">
        <v>0</v>
      </c>
      <c r="G71" s="2243"/>
      <c r="H71" s="147">
        <f>H75</f>
        <v>0</v>
      </c>
      <c r="I71" s="313">
        <v>0</v>
      </c>
      <c r="J71" s="2243"/>
      <c r="K71" s="83"/>
    </row>
    <row r="72" spans="1:11" s="17" customFormat="1" ht="42" customHeight="1" x14ac:dyDescent="0.25">
      <c r="A72" s="2230"/>
      <c r="B72" s="2232"/>
      <c r="C72" s="792" t="s">
        <v>19</v>
      </c>
      <c r="D72" s="313">
        <f t="shared" si="0"/>
        <v>0</v>
      </c>
      <c r="E72" s="313">
        <f t="shared" si="0"/>
        <v>0</v>
      </c>
      <c r="F72" s="313">
        <v>0</v>
      </c>
      <c r="G72" s="2244"/>
      <c r="H72" s="147">
        <f>H76</f>
        <v>0</v>
      </c>
      <c r="I72" s="313">
        <v>0</v>
      </c>
      <c r="J72" s="2244"/>
      <c r="K72" s="83"/>
    </row>
    <row r="73" spans="1:11" s="17" customFormat="1" ht="31.5" customHeight="1" x14ac:dyDescent="0.25">
      <c r="A73" s="2187" t="s">
        <v>49</v>
      </c>
      <c r="B73" s="2251" t="s">
        <v>1297</v>
      </c>
      <c r="C73" s="795" t="s">
        <v>15</v>
      </c>
      <c r="D73" s="1010">
        <f>D74+D75+D76</f>
        <v>0</v>
      </c>
      <c r="E73" s="1010">
        <f>E74+E75+E76</f>
        <v>0</v>
      </c>
      <c r="F73" s="493">
        <v>0</v>
      </c>
      <c r="G73" s="1735" t="s">
        <v>739</v>
      </c>
      <c r="H73" s="1010">
        <f>H74+H75+H76</f>
        <v>0</v>
      </c>
      <c r="I73" s="493">
        <v>0</v>
      </c>
      <c r="J73" s="2211"/>
      <c r="K73" s="83"/>
    </row>
    <row r="74" spans="1:11" s="17" customFormat="1" ht="39.75" customHeight="1" x14ac:dyDescent="0.25">
      <c r="A74" s="2217"/>
      <c r="B74" s="2252"/>
      <c r="C74" s="793" t="s">
        <v>18</v>
      </c>
      <c r="D74" s="1010">
        <f t="shared" ref="D74:E76" si="1">D78</f>
        <v>0</v>
      </c>
      <c r="E74" s="1010">
        <f t="shared" si="1"/>
        <v>0</v>
      </c>
      <c r="F74" s="493">
        <v>0</v>
      </c>
      <c r="G74" s="1736"/>
      <c r="H74" s="1010">
        <f>H78</f>
        <v>0</v>
      </c>
      <c r="I74" s="493">
        <v>0</v>
      </c>
      <c r="J74" s="2215"/>
      <c r="K74" s="82"/>
    </row>
    <row r="75" spans="1:11" s="17" customFormat="1" ht="45" customHeight="1" x14ac:dyDescent="0.25">
      <c r="A75" s="2217"/>
      <c r="B75" s="2252"/>
      <c r="C75" s="793" t="s">
        <v>16</v>
      </c>
      <c r="D75" s="1010">
        <f t="shared" si="1"/>
        <v>0</v>
      </c>
      <c r="E75" s="1010">
        <f t="shared" si="1"/>
        <v>0</v>
      </c>
      <c r="F75" s="493">
        <v>0</v>
      </c>
      <c r="G75" s="1736"/>
      <c r="H75" s="1010">
        <f>H79</f>
        <v>0</v>
      </c>
      <c r="I75" s="493">
        <v>0</v>
      </c>
      <c r="J75" s="2215"/>
      <c r="K75" s="83"/>
    </row>
    <row r="76" spans="1:11" s="17" customFormat="1" ht="57.75" customHeight="1" x14ac:dyDescent="0.25">
      <c r="A76" s="2188"/>
      <c r="B76" s="2253"/>
      <c r="C76" s="793" t="s">
        <v>19</v>
      </c>
      <c r="D76" s="1010">
        <f t="shared" si="1"/>
        <v>0</v>
      </c>
      <c r="E76" s="1010">
        <f t="shared" si="1"/>
        <v>0</v>
      </c>
      <c r="F76" s="493">
        <v>0</v>
      </c>
      <c r="G76" s="1771"/>
      <c r="H76" s="1010">
        <f>H80</f>
        <v>0</v>
      </c>
      <c r="I76" s="493">
        <v>0</v>
      </c>
      <c r="J76" s="2212"/>
      <c r="K76" s="83"/>
    </row>
    <row r="77" spans="1:11" s="17" customFormat="1" ht="49.5" customHeight="1" x14ac:dyDescent="0.25">
      <c r="A77" s="2187" t="s">
        <v>69</v>
      </c>
      <c r="B77" s="2251" t="s">
        <v>740</v>
      </c>
      <c r="C77" s="793" t="s">
        <v>15</v>
      </c>
      <c r="D77" s="1010">
        <f>D78+D79+D80</f>
        <v>0</v>
      </c>
      <c r="E77" s="1010">
        <f>E78+E79+E80</f>
        <v>0</v>
      </c>
      <c r="F77" s="493">
        <v>0</v>
      </c>
      <c r="G77" s="2211"/>
      <c r="H77" s="1010">
        <f>H78+H79+H80</f>
        <v>0</v>
      </c>
      <c r="I77" s="493">
        <v>0</v>
      </c>
      <c r="J77" s="2254" t="s">
        <v>1068</v>
      </c>
      <c r="K77" s="83"/>
    </row>
    <row r="78" spans="1:11" s="17" customFormat="1" ht="57" customHeight="1" x14ac:dyDescent="0.25">
      <c r="A78" s="2217"/>
      <c r="B78" s="2252"/>
      <c r="C78" s="793" t="s">
        <v>18</v>
      </c>
      <c r="D78" s="1010">
        <v>0</v>
      </c>
      <c r="E78" s="1010">
        <v>0</v>
      </c>
      <c r="F78" s="493">
        <v>0</v>
      </c>
      <c r="G78" s="2215"/>
      <c r="H78" s="1010">
        <v>0</v>
      </c>
      <c r="I78" s="493">
        <v>0</v>
      </c>
      <c r="J78" s="2255"/>
      <c r="K78" s="83"/>
    </row>
    <row r="79" spans="1:11" s="17" customFormat="1" ht="82.5" customHeight="1" x14ac:dyDescent="0.25">
      <c r="A79" s="2217"/>
      <c r="B79" s="2252"/>
      <c r="C79" s="793" t="s">
        <v>16</v>
      </c>
      <c r="D79" s="1010">
        <v>0</v>
      </c>
      <c r="E79" s="1010">
        <v>0</v>
      </c>
      <c r="F79" s="493">
        <v>0</v>
      </c>
      <c r="G79" s="2215"/>
      <c r="H79" s="1010">
        <v>0</v>
      </c>
      <c r="I79" s="493">
        <v>0</v>
      </c>
      <c r="J79" s="2255"/>
      <c r="K79" s="83"/>
    </row>
    <row r="80" spans="1:11" s="17" customFormat="1" ht="99" customHeight="1" x14ac:dyDescent="0.25">
      <c r="A80" s="2188"/>
      <c r="B80" s="2253"/>
      <c r="C80" s="793" t="s">
        <v>19</v>
      </c>
      <c r="D80" s="1010">
        <v>0</v>
      </c>
      <c r="E80" s="1010">
        <v>0</v>
      </c>
      <c r="F80" s="493">
        <v>0</v>
      </c>
      <c r="G80" s="2212"/>
      <c r="H80" s="1010">
        <v>0</v>
      </c>
      <c r="I80" s="493">
        <v>0</v>
      </c>
      <c r="J80" s="2256"/>
      <c r="K80" s="83"/>
    </row>
    <row r="81" spans="1:11" s="17" customFormat="1" ht="25.5" customHeight="1" x14ac:dyDescent="0.25">
      <c r="A81" s="2187" t="s">
        <v>50</v>
      </c>
      <c r="B81" s="2251" t="s">
        <v>1298</v>
      </c>
      <c r="C81" s="793" t="s">
        <v>15</v>
      </c>
      <c r="D81" s="1010">
        <f>D82+D83+D84</f>
        <v>0</v>
      </c>
      <c r="E81" s="1010">
        <f>E82+E83+E84</f>
        <v>0</v>
      </c>
      <c r="F81" s="493">
        <v>0</v>
      </c>
      <c r="G81" s="1735"/>
      <c r="H81" s="1010">
        <f>H82+H83+H84</f>
        <v>0</v>
      </c>
      <c r="I81" s="493">
        <v>0</v>
      </c>
      <c r="J81" s="2211"/>
      <c r="K81" s="83"/>
    </row>
    <row r="82" spans="1:11" s="17" customFormat="1" ht="61.5" customHeight="1" x14ac:dyDescent="0.25">
      <c r="A82" s="2217"/>
      <c r="B82" s="2252"/>
      <c r="C82" s="793" t="s">
        <v>18</v>
      </c>
      <c r="D82" s="1010">
        <f t="shared" ref="D82:E84" si="2">D86</f>
        <v>0</v>
      </c>
      <c r="E82" s="1010">
        <f t="shared" si="2"/>
        <v>0</v>
      </c>
      <c r="F82" s="493">
        <v>0</v>
      </c>
      <c r="G82" s="1736"/>
      <c r="H82" s="1010">
        <f>H86</f>
        <v>0</v>
      </c>
      <c r="I82" s="493">
        <v>0</v>
      </c>
      <c r="J82" s="2215"/>
    </row>
    <row r="83" spans="1:11" s="17" customFormat="1" ht="60" customHeight="1" x14ac:dyDescent="0.25">
      <c r="A83" s="2217"/>
      <c r="B83" s="2252"/>
      <c r="C83" s="793" t="s">
        <v>16</v>
      </c>
      <c r="D83" s="1010">
        <f t="shared" si="2"/>
        <v>0</v>
      </c>
      <c r="E83" s="1010">
        <f t="shared" si="2"/>
        <v>0</v>
      </c>
      <c r="F83" s="493">
        <v>0</v>
      </c>
      <c r="G83" s="1736"/>
      <c r="H83" s="1010">
        <f>H87</f>
        <v>0</v>
      </c>
      <c r="I83" s="493">
        <v>0</v>
      </c>
      <c r="J83" s="2215"/>
    </row>
    <row r="84" spans="1:11" s="17" customFormat="1" ht="59.25" customHeight="1" x14ac:dyDescent="0.25">
      <c r="A84" s="2188"/>
      <c r="B84" s="2253"/>
      <c r="C84" s="795" t="s">
        <v>19</v>
      </c>
      <c r="D84" s="1010">
        <f t="shared" si="2"/>
        <v>0</v>
      </c>
      <c r="E84" s="1010">
        <f t="shared" si="2"/>
        <v>0</v>
      </c>
      <c r="F84" s="493">
        <v>0</v>
      </c>
      <c r="G84" s="1771"/>
      <c r="H84" s="1010">
        <f>H88</f>
        <v>0</v>
      </c>
      <c r="I84" s="493">
        <v>0</v>
      </c>
      <c r="J84" s="2212"/>
    </row>
    <row r="85" spans="1:11" s="17" customFormat="1" ht="26.25" customHeight="1" x14ac:dyDescent="0.25">
      <c r="A85" s="2187" t="s">
        <v>652</v>
      </c>
      <c r="B85" s="2251" t="s">
        <v>815</v>
      </c>
      <c r="C85" s="793" t="s">
        <v>15</v>
      </c>
      <c r="D85" s="318">
        <v>0</v>
      </c>
      <c r="E85" s="318">
        <v>0</v>
      </c>
      <c r="F85" s="1247">
        <v>0</v>
      </c>
      <c r="G85" s="1735"/>
      <c r="H85" s="318">
        <v>0</v>
      </c>
      <c r="I85" s="1247">
        <v>0</v>
      </c>
      <c r="J85" s="2211" t="s">
        <v>759</v>
      </c>
    </row>
    <row r="86" spans="1:11" s="17" customFormat="1" ht="60.75" customHeight="1" x14ac:dyDescent="0.25">
      <c r="A86" s="2217"/>
      <c r="B86" s="2252"/>
      <c r="C86" s="793" t="s">
        <v>18</v>
      </c>
      <c r="D86" s="318">
        <v>0</v>
      </c>
      <c r="E86" s="318">
        <v>0</v>
      </c>
      <c r="F86" s="1247">
        <v>0</v>
      </c>
      <c r="G86" s="1736"/>
      <c r="H86" s="318">
        <v>0</v>
      </c>
      <c r="I86" s="1247">
        <v>0</v>
      </c>
      <c r="J86" s="2215"/>
    </row>
    <row r="87" spans="1:11" s="17" customFormat="1" ht="78.75" customHeight="1" x14ac:dyDescent="0.25">
      <c r="A87" s="2217"/>
      <c r="B87" s="2252"/>
      <c r="C87" s="793" t="s">
        <v>16</v>
      </c>
      <c r="D87" s="318">
        <v>0</v>
      </c>
      <c r="E87" s="318">
        <v>0</v>
      </c>
      <c r="F87" s="1247">
        <v>0</v>
      </c>
      <c r="G87" s="1736"/>
      <c r="H87" s="318">
        <v>0</v>
      </c>
      <c r="I87" s="1247">
        <v>0</v>
      </c>
      <c r="J87" s="2215"/>
    </row>
    <row r="88" spans="1:11" s="17" customFormat="1" ht="99.75" customHeight="1" x14ac:dyDescent="0.25">
      <c r="A88" s="2188"/>
      <c r="B88" s="2253"/>
      <c r="C88" s="795" t="s">
        <v>19</v>
      </c>
      <c r="D88" s="318">
        <v>0</v>
      </c>
      <c r="E88" s="318">
        <v>0</v>
      </c>
      <c r="F88" s="1247">
        <v>0</v>
      </c>
      <c r="G88" s="1771"/>
      <c r="H88" s="318">
        <v>0</v>
      </c>
      <c r="I88" s="1247">
        <v>0</v>
      </c>
      <c r="J88" s="2212"/>
    </row>
    <row r="89" spans="1:11" ht="27.75" customHeight="1" x14ac:dyDescent="0.25">
      <c r="A89" s="2236" t="s">
        <v>93</v>
      </c>
      <c r="B89" s="2239" t="s">
        <v>1299</v>
      </c>
      <c r="C89" s="793" t="s">
        <v>15</v>
      </c>
      <c r="D89" s="1010">
        <f>D90+D91+D92</f>
        <v>0</v>
      </c>
      <c r="E89" s="1010">
        <f>E90+E91+E92</f>
        <v>0</v>
      </c>
      <c r="F89" s="493">
        <v>0</v>
      </c>
      <c r="G89" s="2242"/>
      <c r="H89" s="1010">
        <f>H90+H91+H92</f>
        <v>0</v>
      </c>
      <c r="I89" s="493">
        <v>0</v>
      </c>
      <c r="J89" s="1735" t="s">
        <v>759</v>
      </c>
    </row>
    <row r="90" spans="1:11" ht="57.75" customHeight="1" x14ac:dyDescent="0.25">
      <c r="A90" s="2237"/>
      <c r="B90" s="2240"/>
      <c r="C90" s="793" t="s">
        <v>18</v>
      </c>
      <c r="D90" s="1010">
        <v>0</v>
      </c>
      <c r="E90" s="1010">
        <v>0</v>
      </c>
      <c r="F90" s="493">
        <v>0</v>
      </c>
      <c r="G90" s="2243"/>
      <c r="H90" s="1010">
        <v>0</v>
      </c>
      <c r="I90" s="493">
        <v>0</v>
      </c>
      <c r="J90" s="1736"/>
    </row>
    <row r="91" spans="1:11" ht="75.75" customHeight="1" x14ac:dyDescent="0.25">
      <c r="A91" s="2237"/>
      <c r="B91" s="2240"/>
      <c r="C91" s="793" t="s">
        <v>16</v>
      </c>
      <c r="D91" s="1010">
        <v>0</v>
      </c>
      <c r="E91" s="1010">
        <v>0</v>
      </c>
      <c r="F91" s="493">
        <v>0</v>
      </c>
      <c r="G91" s="2243"/>
      <c r="H91" s="1010">
        <v>0</v>
      </c>
      <c r="I91" s="493">
        <v>0</v>
      </c>
      <c r="J91" s="1736"/>
    </row>
    <row r="92" spans="1:11" ht="99.75" customHeight="1" x14ac:dyDescent="0.25">
      <c r="A92" s="2238"/>
      <c r="B92" s="2241"/>
      <c r="C92" s="793" t="s">
        <v>19</v>
      </c>
      <c r="D92" s="1010">
        <v>0</v>
      </c>
      <c r="E92" s="1010">
        <v>0</v>
      </c>
      <c r="F92" s="493">
        <v>0</v>
      </c>
      <c r="G92" s="2244"/>
      <c r="H92" s="1010">
        <v>0</v>
      </c>
      <c r="I92" s="493">
        <v>0</v>
      </c>
      <c r="J92" s="1771"/>
    </row>
    <row r="93" spans="1:11" ht="21" customHeight="1" x14ac:dyDescent="0.25">
      <c r="A93" s="2236"/>
      <c r="B93" s="2245" t="s">
        <v>905</v>
      </c>
      <c r="C93" s="319" t="s">
        <v>15</v>
      </c>
      <c r="D93" s="147">
        <f>D94+D95+D96+D97</f>
        <v>500459.01</v>
      </c>
      <c r="E93" s="147">
        <f>E94+E95+E96+E97</f>
        <v>233970.6</v>
      </c>
      <c r="F93" s="313">
        <f>E93/D93*100</f>
        <v>46.751201462033826</v>
      </c>
      <c r="G93" s="2242"/>
      <c r="H93" s="147">
        <f>H94+H95+H96+H97</f>
        <v>196338.22</v>
      </c>
      <c r="I93" s="313">
        <f>H93/D93*100</f>
        <v>39.231628580330685</v>
      </c>
      <c r="J93" s="2248"/>
    </row>
    <row r="94" spans="1:11" ht="82.5" customHeight="1" x14ac:dyDescent="0.25">
      <c r="A94" s="2237"/>
      <c r="B94" s="2246"/>
      <c r="C94" s="319" t="s">
        <v>18</v>
      </c>
      <c r="D94" s="147">
        <f>D70</f>
        <v>0</v>
      </c>
      <c r="E94" s="147">
        <f>E70</f>
        <v>0</v>
      </c>
      <c r="F94" s="313">
        <v>0</v>
      </c>
      <c r="G94" s="2243"/>
      <c r="H94" s="147">
        <f>H70</f>
        <v>0</v>
      </c>
      <c r="I94" s="313">
        <v>0</v>
      </c>
      <c r="J94" s="2249"/>
    </row>
    <row r="95" spans="1:11" ht="92.25" customHeight="1" x14ac:dyDescent="0.25">
      <c r="A95" s="2237"/>
      <c r="B95" s="2246"/>
      <c r="C95" s="319" t="s">
        <v>16</v>
      </c>
      <c r="D95" s="144">
        <f>D10+D71</f>
        <v>68262.5</v>
      </c>
      <c r="E95" s="144">
        <f>E10+E71</f>
        <v>0</v>
      </c>
      <c r="F95" s="313">
        <v>0</v>
      </c>
      <c r="G95" s="2243"/>
      <c r="H95" s="147">
        <f>H10+H71</f>
        <v>0</v>
      </c>
      <c r="I95" s="313">
        <v>0</v>
      </c>
      <c r="J95" s="2249"/>
    </row>
    <row r="96" spans="1:11" ht="97.5" customHeight="1" x14ac:dyDescent="0.25">
      <c r="A96" s="2237"/>
      <c r="B96" s="2246"/>
      <c r="C96" s="319" t="s">
        <v>19</v>
      </c>
      <c r="D96" s="144">
        <f>D11+D72</f>
        <v>432196.51</v>
      </c>
      <c r="E96" s="144">
        <f>E11</f>
        <v>233970.6</v>
      </c>
      <c r="F96" s="313">
        <f>E96/D96*100</f>
        <v>54.135235844454179</v>
      </c>
      <c r="G96" s="2243"/>
      <c r="H96" s="147">
        <f>H11+H72</f>
        <v>196338.22</v>
      </c>
      <c r="I96" s="313">
        <f>H96/D96*100</f>
        <v>45.427997556019136</v>
      </c>
      <c r="J96" s="2249"/>
    </row>
    <row r="97" spans="1:15" ht="100.5" customHeight="1" x14ac:dyDescent="0.25">
      <c r="A97" s="2238"/>
      <c r="B97" s="2247"/>
      <c r="C97" s="319" t="s">
        <v>727</v>
      </c>
      <c r="D97" s="147">
        <f>D12</f>
        <v>0</v>
      </c>
      <c r="E97" s="147">
        <f>E12</f>
        <v>0</v>
      </c>
      <c r="F97" s="313">
        <v>0</v>
      </c>
      <c r="G97" s="2244"/>
      <c r="H97" s="147">
        <f>H12</f>
        <v>0</v>
      </c>
      <c r="I97" s="313">
        <v>0</v>
      </c>
      <c r="J97" s="2250"/>
    </row>
    <row r="98" spans="1:15" ht="21.75" customHeight="1" x14ac:dyDescent="0.25">
      <c r="A98" s="1296" t="s">
        <v>1251</v>
      </c>
      <c r="B98" s="1296"/>
      <c r="C98" s="1296"/>
      <c r="D98" s="1296"/>
      <c r="E98" s="1296"/>
      <c r="F98" s="1296"/>
      <c r="G98" s="1296"/>
      <c r="H98" s="1296"/>
      <c r="I98" s="1296"/>
      <c r="J98" s="1296"/>
    </row>
    <row r="99" spans="1:15" ht="18" customHeight="1" x14ac:dyDescent="0.25">
      <c r="A99" s="1296" t="s">
        <v>9</v>
      </c>
      <c r="B99" s="2228" t="s">
        <v>1300</v>
      </c>
      <c r="C99" s="486" t="s">
        <v>15</v>
      </c>
      <c r="D99" s="313">
        <f>D100+D101+D102</f>
        <v>1079089.5899999999</v>
      </c>
      <c r="E99" s="487">
        <f>E100+E101+E102</f>
        <v>725383.29999999993</v>
      </c>
      <c r="F99" s="313">
        <f>E99/D99*100</f>
        <v>67.221786469091967</v>
      </c>
      <c r="G99" s="2233"/>
      <c r="H99" s="313">
        <f>H100+H101+H102</f>
        <v>653797.26999999979</v>
      </c>
      <c r="I99" s="313">
        <f>H99/D99*100</f>
        <v>60.587858140675777</v>
      </c>
      <c r="J99" s="2233"/>
    </row>
    <row r="100" spans="1:15" ht="80.25" customHeight="1" x14ac:dyDescent="0.25">
      <c r="A100" s="1296"/>
      <c r="B100" s="2228"/>
      <c r="C100" s="822" t="s">
        <v>16</v>
      </c>
      <c r="D100" s="147">
        <f>D125+D128+D133</f>
        <v>12753.02</v>
      </c>
      <c r="E100" s="144">
        <f>E125+E128</f>
        <v>8216.0499999999993</v>
      </c>
      <c r="F100" s="313">
        <f>E100/D100*100</f>
        <v>64.424348115191535</v>
      </c>
      <c r="G100" s="2233"/>
      <c r="H100" s="147">
        <f>H125+H128</f>
        <v>5970.32</v>
      </c>
      <c r="I100" s="313">
        <f>H100/D100*100</f>
        <v>46.814950497999689</v>
      </c>
      <c r="J100" s="2233"/>
    </row>
    <row r="101" spans="1:15" ht="93.75" customHeight="1" x14ac:dyDescent="0.25">
      <c r="A101" s="2229"/>
      <c r="B101" s="2231" t="s">
        <v>1919</v>
      </c>
      <c r="C101" s="823" t="s">
        <v>19</v>
      </c>
      <c r="D101" s="857">
        <f>D108+D112+D113+D114+D115+D117+D118+D120+D121+D122+D126+D129+D132</f>
        <v>1064560.68</v>
      </c>
      <c r="E101" s="858">
        <f>E109+E112+E113+E115+E117+E118+E120+E121+E122+E126+E129+E132</f>
        <v>715391.35999999987</v>
      </c>
      <c r="F101" s="1249">
        <f>E101/D101*100</f>
        <v>67.200618380908068</v>
      </c>
      <c r="G101" s="2234"/>
      <c r="H101" s="857">
        <f>H109+H112+H113+H115+H117+H118+H120+H121+H122+H126+H129+H132</f>
        <v>646099.42999999982</v>
      </c>
      <c r="I101" s="1249">
        <f>H101/D101*100</f>
        <v>60.691648878108097</v>
      </c>
      <c r="J101" s="2234"/>
    </row>
    <row r="102" spans="1:15" ht="93.75" customHeight="1" x14ac:dyDescent="0.25">
      <c r="A102" s="2230"/>
      <c r="B102" s="2232"/>
      <c r="C102" s="792" t="s">
        <v>727</v>
      </c>
      <c r="D102" s="147">
        <f>D130</f>
        <v>1775.89</v>
      </c>
      <c r="E102" s="144">
        <f>E130</f>
        <v>1775.89</v>
      </c>
      <c r="F102" s="313">
        <f>E102/D102*100</f>
        <v>100</v>
      </c>
      <c r="G102" s="2235"/>
      <c r="H102" s="147">
        <f>H130</f>
        <v>1727.52</v>
      </c>
      <c r="I102" s="313">
        <f>H102/D102*100</f>
        <v>97.276295266035618</v>
      </c>
      <c r="J102" s="2235"/>
    </row>
    <row r="103" spans="1:15" ht="366" hidden="1" customHeight="1" x14ac:dyDescent="0.25">
      <c r="A103" s="805" t="s">
        <v>10</v>
      </c>
      <c r="B103" s="993" t="s">
        <v>741</v>
      </c>
      <c r="C103" s="807" t="s">
        <v>742</v>
      </c>
      <c r="D103" s="995">
        <v>0</v>
      </c>
      <c r="E103" s="997">
        <v>0</v>
      </c>
      <c r="F103" s="317">
        <v>0</v>
      </c>
      <c r="G103" s="1239"/>
      <c r="H103" s="995">
        <v>0</v>
      </c>
      <c r="I103" s="317">
        <v>0</v>
      </c>
      <c r="J103" s="1239" t="s">
        <v>1068</v>
      </c>
      <c r="M103" s="91"/>
      <c r="N103" s="92"/>
      <c r="O103" s="88"/>
    </row>
    <row r="104" spans="1:15" ht="94.5" hidden="1" customHeight="1" x14ac:dyDescent="0.25">
      <c r="A104" s="804" t="s">
        <v>40</v>
      </c>
      <c r="B104" s="156" t="s">
        <v>743</v>
      </c>
      <c r="C104" s="320" t="s">
        <v>742</v>
      </c>
      <c r="D104" s="1000">
        <v>0</v>
      </c>
      <c r="E104" s="1001">
        <v>0</v>
      </c>
      <c r="F104" s="1010">
        <v>0</v>
      </c>
      <c r="G104" s="1068"/>
      <c r="H104" s="1000">
        <v>0</v>
      </c>
      <c r="I104" s="1010">
        <v>0</v>
      </c>
      <c r="J104" s="1067" t="s">
        <v>530</v>
      </c>
    </row>
    <row r="105" spans="1:15" ht="21" hidden="1" customHeight="1" x14ac:dyDescent="0.25">
      <c r="A105" s="2187" t="s">
        <v>66</v>
      </c>
      <c r="B105" s="2189" t="s">
        <v>744</v>
      </c>
      <c r="C105" s="807" t="s">
        <v>15</v>
      </c>
      <c r="D105" s="995">
        <f>D106</f>
        <v>0</v>
      </c>
      <c r="E105" s="997">
        <f>E106</f>
        <v>0</v>
      </c>
      <c r="F105" s="317">
        <v>0</v>
      </c>
      <c r="G105" s="2211"/>
      <c r="H105" s="995">
        <f>H106</f>
        <v>0</v>
      </c>
      <c r="I105" s="317">
        <v>0</v>
      </c>
      <c r="J105" s="1735" t="s">
        <v>1068</v>
      </c>
    </row>
    <row r="106" spans="1:15" ht="93" hidden="1" customHeight="1" x14ac:dyDescent="0.25">
      <c r="A106" s="2217"/>
      <c r="B106" s="2210"/>
      <c r="C106" s="2226" t="s">
        <v>19</v>
      </c>
      <c r="D106" s="2193">
        <v>0</v>
      </c>
      <c r="E106" s="2195">
        <v>0</v>
      </c>
      <c r="F106" s="2197">
        <v>0</v>
      </c>
      <c r="G106" s="2215"/>
      <c r="H106" s="2193">
        <v>0</v>
      </c>
      <c r="I106" s="2197">
        <v>0</v>
      </c>
      <c r="J106" s="1736"/>
    </row>
    <row r="107" spans="1:15" ht="1.5" hidden="1" customHeight="1" x14ac:dyDescent="0.25">
      <c r="A107" s="2188"/>
      <c r="B107" s="2190"/>
      <c r="C107" s="2227"/>
      <c r="D107" s="2194"/>
      <c r="E107" s="2196"/>
      <c r="F107" s="2198"/>
      <c r="G107" s="1005"/>
      <c r="H107" s="2194"/>
      <c r="I107" s="2198"/>
      <c r="J107" s="1771"/>
    </row>
    <row r="108" spans="1:15" ht="21" customHeight="1" x14ac:dyDescent="0.25">
      <c r="A108" s="2213" t="s">
        <v>10</v>
      </c>
      <c r="B108" s="2214" t="s">
        <v>1445</v>
      </c>
      <c r="C108" s="800" t="s">
        <v>15</v>
      </c>
      <c r="D108" s="1000">
        <f>D109</f>
        <v>1641.29</v>
      </c>
      <c r="E108" s="1001">
        <f>E109</f>
        <v>859.02</v>
      </c>
      <c r="F108" s="1010">
        <f>E108/D108*100</f>
        <v>52.338099909217753</v>
      </c>
      <c r="G108" s="2221" t="s">
        <v>1881</v>
      </c>
      <c r="H108" s="1000">
        <f>H109</f>
        <v>859.02</v>
      </c>
      <c r="I108" s="1010">
        <f>H108/D108*100</f>
        <v>52.338099909217753</v>
      </c>
      <c r="J108" s="2221" t="s">
        <v>1834</v>
      </c>
    </row>
    <row r="109" spans="1:15" ht="267" customHeight="1" x14ac:dyDescent="0.25">
      <c r="A109" s="2213"/>
      <c r="B109" s="2214"/>
      <c r="C109" s="800" t="s">
        <v>19</v>
      </c>
      <c r="D109" s="1000">
        <v>1641.29</v>
      </c>
      <c r="E109" s="1001">
        <v>859.02</v>
      </c>
      <c r="F109" s="1010">
        <f>E109/D109*100</f>
        <v>52.338099909217753</v>
      </c>
      <c r="G109" s="2221"/>
      <c r="H109" s="1000">
        <v>859.02</v>
      </c>
      <c r="I109" s="1010">
        <f>H109/D109*100</f>
        <v>52.338099909217753</v>
      </c>
      <c r="J109" s="2221"/>
    </row>
    <row r="110" spans="1:15" ht="2.25" hidden="1" customHeight="1" x14ac:dyDescent="0.25">
      <c r="A110" s="2187" t="s">
        <v>68</v>
      </c>
      <c r="B110" s="2189" t="s">
        <v>745</v>
      </c>
      <c r="C110" s="800" t="s">
        <v>15</v>
      </c>
      <c r="D110" s="1000">
        <f>D111</f>
        <v>0</v>
      </c>
      <c r="E110" s="1001">
        <f>E111</f>
        <v>0</v>
      </c>
      <c r="F110" s="1010">
        <v>0</v>
      </c>
      <c r="G110" s="2221"/>
      <c r="H110" s="1000">
        <f>H111</f>
        <v>0</v>
      </c>
      <c r="I110" s="1010">
        <v>0</v>
      </c>
      <c r="J110" s="1735" t="s">
        <v>1194</v>
      </c>
    </row>
    <row r="111" spans="1:15" ht="54.75" hidden="1" customHeight="1" x14ac:dyDescent="0.25">
      <c r="A111" s="2188"/>
      <c r="B111" s="2190"/>
      <c r="C111" s="800" t="s">
        <v>19</v>
      </c>
      <c r="D111" s="1000">
        <v>0</v>
      </c>
      <c r="E111" s="1001">
        <v>0</v>
      </c>
      <c r="F111" s="1010">
        <v>0</v>
      </c>
      <c r="G111" s="2221"/>
      <c r="H111" s="1000">
        <v>0</v>
      </c>
      <c r="I111" s="1010">
        <v>0</v>
      </c>
      <c r="J111" s="1771"/>
    </row>
    <row r="112" spans="1:15" ht="237" customHeight="1" x14ac:dyDescent="0.25">
      <c r="A112" s="804" t="s">
        <v>11</v>
      </c>
      <c r="B112" s="156" t="s">
        <v>1301</v>
      </c>
      <c r="C112" s="800" t="s">
        <v>19</v>
      </c>
      <c r="D112" s="1000">
        <v>77129.34</v>
      </c>
      <c r="E112" s="1001">
        <v>48378.82</v>
      </c>
      <c r="F112" s="1010">
        <f>E112/D112*100</f>
        <v>62.724275872190795</v>
      </c>
      <c r="G112" s="1068" t="s">
        <v>1883</v>
      </c>
      <c r="H112" s="1000">
        <f>E112</f>
        <v>48378.82</v>
      </c>
      <c r="I112" s="1010">
        <f>H112/D112*100</f>
        <v>62.724275872190795</v>
      </c>
      <c r="J112" s="1067" t="s">
        <v>1834</v>
      </c>
    </row>
    <row r="113" spans="1:10" ht="365.25" customHeight="1" x14ac:dyDescent="0.25">
      <c r="A113" s="804" t="s">
        <v>40</v>
      </c>
      <c r="B113" s="156" t="s">
        <v>1302</v>
      </c>
      <c r="C113" s="800" t="s">
        <v>19</v>
      </c>
      <c r="D113" s="1000">
        <v>377717.1</v>
      </c>
      <c r="E113" s="1001">
        <v>260419.65</v>
      </c>
      <c r="F113" s="1010">
        <f>E113/D113*100</f>
        <v>68.945687129335681</v>
      </c>
      <c r="G113" s="1068" t="s">
        <v>1884</v>
      </c>
      <c r="H113" s="1000">
        <v>216970.9</v>
      </c>
      <c r="I113" s="1010">
        <f>H113/D113*100</f>
        <v>57.442699840700882</v>
      </c>
      <c r="J113" s="1067" t="s">
        <v>1833</v>
      </c>
    </row>
    <row r="114" spans="1:10" ht="99.75" customHeight="1" x14ac:dyDescent="0.25">
      <c r="A114" s="806" t="s">
        <v>66</v>
      </c>
      <c r="B114" s="994" t="s">
        <v>1303</v>
      </c>
      <c r="C114" s="800" t="s">
        <v>19</v>
      </c>
      <c r="D114" s="1000">
        <v>500</v>
      </c>
      <c r="E114" s="1001">
        <v>0</v>
      </c>
      <c r="F114" s="1010">
        <f>E114/D114*100</f>
        <v>0</v>
      </c>
      <c r="G114" s="1068" t="s">
        <v>1240</v>
      </c>
      <c r="H114" s="1000">
        <v>0</v>
      </c>
      <c r="I114" s="1010">
        <f>H114/D114*100</f>
        <v>0</v>
      </c>
      <c r="J114" s="1007" t="s">
        <v>1878</v>
      </c>
    </row>
    <row r="115" spans="1:10" ht="329.25" customHeight="1" x14ac:dyDescent="0.25">
      <c r="A115" s="833" t="s">
        <v>67</v>
      </c>
      <c r="B115" s="836" t="s">
        <v>1304</v>
      </c>
      <c r="C115" s="859" t="s">
        <v>19</v>
      </c>
      <c r="D115" s="1001">
        <v>364533.98</v>
      </c>
      <c r="E115" s="1001">
        <v>276470.69</v>
      </c>
      <c r="F115" s="383">
        <f>E115/D115*100</f>
        <v>75.842227383027506</v>
      </c>
      <c r="G115" s="1240" t="s">
        <v>1885</v>
      </c>
      <c r="H115" s="1000">
        <v>273816.19</v>
      </c>
      <c r="I115" s="1010">
        <f>H115/D115*100</f>
        <v>75.11403737999953</v>
      </c>
      <c r="J115" s="1068" t="s">
        <v>1835</v>
      </c>
    </row>
    <row r="116" spans="1:10" ht="405.75" customHeight="1" x14ac:dyDescent="0.25">
      <c r="A116" s="833"/>
      <c r="B116" s="836" t="s">
        <v>1882</v>
      </c>
      <c r="C116" s="860"/>
      <c r="D116" s="1001"/>
      <c r="E116" s="1001"/>
      <c r="F116" s="383"/>
      <c r="G116" s="1240" t="s">
        <v>1886</v>
      </c>
      <c r="H116" s="1000"/>
      <c r="I116" s="1010"/>
      <c r="J116" s="1068"/>
    </row>
    <row r="117" spans="1:10" ht="350.25" customHeight="1" x14ac:dyDescent="0.25">
      <c r="A117" s="806" t="s">
        <v>68</v>
      </c>
      <c r="B117" s="994" t="s">
        <v>1305</v>
      </c>
      <c r="C117" s="834" t="s">
        <v>19</v>
      </c>
      <c r="D117" s="996">
        <v>26748.61</v>
      </c>
      <c r="E117" s="998">
        <v>19282.830000000002</v>
      </c>
      <c r="F117" s="318">
        <f>E117/D117*100</f>
        <v>72.08909173224329</v>
      </c>
      <c r="G117" s="1005" t="s">
        <v>1939</v>
      </c>
      <c r="H117" s="996">
        <v>19282.830000000002</v>
      </c>
      <c r="I117" s="318">
        <f>H117/D117*100</f>
        <v>72.08909173224329</v>
      </c>
      <c r="J117" s="1244"/>
    </row>
    <row r="118" spans="1:10" ht="318" customHeight="1" x14ac:dyDescent="0.25">
      <c r="A118" s="2213" t="s">
        <v>732</v>
      </c>
      <c r="B118" s="2214" t="s">
        <v>1306</v>
      </c>
      <c r="C118" s="2222" t="s">
        <v>19</v>
      </c>
      <c r="D118" s="2223">
        <v>97883.27</v>
      </c>
      <c r="E118" s="2224">
        <v>68794.12</v>
      </c>
      <c r="F118" s="2225">
        <f>E118/D118*100</f>
        <v>70.28179585745346</v>
      </c>
      <c r="G118" s="2221" t="s">
        <v>1836</v>
      </c>
      <c r="H118" s="2223">
        <v>65883.990000000005</v>
      </c>
      <c r="I118" s="2225">
        <f>H118/D118*100</f>
        <v>67.308734168770627</v>
      </c>
      <c r="J118" s="2216" t="s">
        <v>1837</v>
      </c>
    </row>
    <row r="119" spans="1:10" ht="56.25" hidden="1" customHeight="1" x14ac:dyDescent="0.25">
      <c r="A119" s="2213"/>
      <c r="B119" s="2214"/>
      <c r="C119" s="2222"/>
      <c r="D119" s="2223"/>
      <c r="E119" s="2224"/>
      <c r="F119" s="2225"/>
      <c r="G119" s="2221"/>
      <c r="H119" s="2223"/>
      <c r="I119" s="2225"/>
      <c r="J119" s="2216"/>
    </row>
    <row r="120" spans="1:10" ht="116.25" customHeight="1" x14ac:dyDescent="0.25">
      <c r="A120" s="833" t="s">
        <v>733</v>
      </c>
      <c r="B120" s="156" t="s">
        <v>1307</v>
      </c>
      <c r="C120" s="830" t="s">
        <v>19</v>
      </c>
      <c r="D120" s="1000">
        <v>100000</v>
      </c>
      <c r="E120" s="1001">
        <v>28111.26</v>
      </c>
      <c r="F120" s="1010">
        <f>E120/D120*100</f>
        <v>28.111259999999998</v>
      </c>
      <c r="G120" s="1068" t="s">
        <v>1940</v>
      </c>
      <c r="H120" s="1000">
        <v>9249.84</v>
      </c>
      <c r="I120" s="1010">
        <f t="shared" ref="I120:I131" si="3">H120/D120*100</f>
        <v>9.2498400000000007</v>
      </c>
      <c r="J120" s="1067" t="s">
        <v>1815</v>
      </c>
    </row>
    <row r="121" spans="1:10" ht="219.75" customHeight="1" x14ac:dyDescent="0.25">
      <c r="A121" s="806" t="s">
        <v>735</v>
      </c>
      <c r="B121" s="994" t="s">
        <v>1308</v>
      </c>
      <c r="C121" s="800" t="s">
        <v>19</v>
      </c>
      <c r="D121" s="1000">
        <v>300</v>
      </c>
      <c r="E121" s="1001">
        <v>241.39</v>
      </c>
      <c r="F121" s="1010">
        <f>E121/D121*100</f>
        <v>80.463333333333338</v>
      </c>
      <c r="G121" s="1068" t="s">
        <v>1879</v>
      </c>
      <c r="H121" s="1000">
        <v>189.15</v>
      </c>
      <c r="I121" s="1010">
        <f t="shared" si="3"/>
        <v>63.050000000000004</v>
      </c>
      <c r="J121" s="1007" t="s">
        <v>1838</v>
      </c>
    </row>
    <row r="122" spans="1:10" ht="409.6" customHeight="1" x14ac:dyDescent="0.25">
      <c r="A122" s="2187" t="s">
        <v>737</v>
      </c>
      <c r="B122" s="2189" t="s">
        <v>1309</v>
      </c>
      <c r="C122" s="2191" t="s">
        <v>19</v>
      </c>
      <c r="D122" s="2193">
        <v>5304.12</v>
      </c>
      <c r="E122" s="2195">
        <v>3988.48</v>
      </c>
      <c r="F122" s="2197">
        <f>E122/D122*100</f>
        <v>75.195885462621519</v>
      </c>
      <c r="G122" s="2211" t="s">
        <v>1887</v>
      </c>
      <c r="H122" s="2193">
        <v>3988.48</v>
      </c>
      <c r="I122" s="2197">
        <f t="shared" si="3"/>
        <v>75.195885462621519</v>
      </c>
      <c r="J122" s="1735"/>
    </row>
    <row r="123" spans="1:10" ht="108" customHeight="1" x14ac:dyDescent="0.25">
      <c r="A123" s="2188"/>
      <c r="B123" s="2190"/>
      <c r="C123" s="2192"/>
      <c r="D123" s="2194"/>
      <c r="E123" s="2196"/>
      <c r="F123" s="2198"/>
      <c r="G123" s="2212"/>
      <c r="H123" s="2194"/>
      <c r="I123" s="2198"/>
      <c r="J123" s="1771"/>
    </row>
    <row r="124" spans="1:10" ht="35.25" customHeight="1" x14ac:dyDescent="0.25">
      <c r="A124" s="2213" t="s">
        <v>789</v>
      </c>
      <c r="B124" s="2214" t="s">
        <v>1253</v>
      </c>
      <c r="C124" s="800" t="s">
        <v>15</v>
      </c>
      <c r="D124" s="1000">
        <f>D125+D126</f>
        <v>9383.23</v>
      </c>
      <c r="E124" s="1001">
        <f>E125+E126</f>
        <v>9383.23</v>
      </c>
      <c r="F124" s="1010">
        <f t="shared" ref="F124:F132" si="4">E124/D124*100</f>
        <v>100</v>
      </c>
      <c r="G124" s="2211" t="s">
        <v>1888</v>
      </c>
      <c r="H124" s="1000">
        <f>H125+H126</f>
        <v>6147.1</v>
      </c>
      <c r="I124" s="1010">
        <f t="shared" si="3"/>
        <v>65.511556255148818</v>
      </c>
      <c r="J124" s="2216" t="s">
        <v>2021</v>
      </c>
    </row>
    <row r="125" spans="1:10" ht="92.25" customHeight="1" x14ac:dyDescent="0.25">
      <c r="A125" s="2213"/>
      <c r="B125" s="2214"/>
      <c r="C125" s="800" t="s">
        <v>16</v>
      </c>
      <c r="D125" s="1000">
        <v>5958.34</v>
      </c>
      <c r="E125" s="1001">
        <v>5958.34</v>
      </c>
      <c r="F125" s="1010">
        <f t="shared" si="4"/>
        <v>100</v>
      </c>
      <c r="G125" s="2215"/>
      <c r="H125" s="1000">
        <v>3903.4</v>
      </c>
      <c r="I125" s="1010">
        <f t="shared" si="3"/>
        <v>65.511535091988705</v>
      </c>
      <c r="J125" s="2216"/>
    </row>
    <row r="126" spans="1:10" ht="122.25" customHeight="1" x14ac:dyDescent="0.25">
      <c r="A126" s="2213"/>
      <c r="B126" s="2214"/>
      <c r="C126" s="800" t="s">
        <v>1254</v>
      </c>
      <c r="D126" s="1000">
        <v>3424.89</v>
      </c>
      <c r="E126" s="1001">
        <v>3424.89</v>
      </c>
      <c r="F126" s="1010">
        <f t="shared" si="4"/>
        <v>100</v>
      </c>
      <c r="G126" s="2212"/>
      <c r="H126" s="1000">
        <v>2243.6999999999998</v>
      </c>
      <c r="I126" s="1010">
        <f t="shared" si="3"/>
        <v>65.511593073062201</v>
      </c>
      <c r="J126" s="2216"/>
    </row>
    <row r="127" spans="1:10" ht="29.25" customHeight="1" x14ac:dyDescent="0.25">
      <c r="A127" s="2187" t="s">
        <v>790</v>
      </c>
      <c r="B127" s="2189" t="s">
        <v>1255</v>
      </c>
      <c r="C127" s="800" t="s">
        <v>15</v>
      </c>
      <c r="D127" s="1000">
        <f>D128+D129+D130</f>
        <v>6352.21</v>
      </c>
      <c r="E127" s="1001">
        <f>E128+E129+E130</f>
        <v>6352.21</v>
      </c>
      <c r="F127" s="1010">
        <f t="shared" si="4"/>
        <v>100</v>
      </c>
      <c r="G127" s="2211" t="s">
        <v>1839</v>
      </c>
      <c r="H127" s="1000">
        <f>H128+H129+H130</f>
        <v>5975.58</v>
      </c>
      <c r="I127" s="1010">
        <f t="shared" si="3"/>
        <v>94.070882417300439</v>
      </c>
      <c r="J127" s="1735" t="s">
        <v>1840</v>
      </c>
    </row>
    <row r="128" spans="1:10" ht="82.5" customHeight="1" x14ac:dyDescent="0.25">
      <c r="A128" s="2217"/>
      <c r="B128" s="2210"/>
      <c r="C128" s="800" t="s">
        <v>16</v>
      </c>
      <c r="D128" s="1000">
        <v>2257.71</v>
      </c>
      <c r="E128" s="1001">
        <v>2257.71</v>
      </c>
      <c r="F128" s="1010">
        <f t="shared" si="4"/>
        <v>100</v>
      </c>
      <c r="G128" s="2215"/>
      <c r="H128" s="1000">
        <v>2066.92</v>
      </c>
      <c r="I128" s="1010">
        <f t="shared" si="3"/>
        <v>91.549401827515496</v>
      </c>
      <c r="J128" s="1736"/>
    </row>
    <row r="129" spans="1:13" ht="78" customHeight="1" x14ac:dyDescent="0.25">
      <c r="A129" s="2217"/>
      <c r="B129" s="2210"/>
      <c r="C129" s="800" t="s">
        <v>1254</v>
      </c>
      <c r="D129" s="1000">
        <v>2318.61</v>
      </c>
      <c r="E129" s="1001">
        <v>2318.61</v>
      </c>
      <c r="F129" s="1010">
        <f t="shared" si="4"/>
        <v>100</v>
      </c>
      <c r="G129" s="2215"/>
      <c r="H129" s="1000">
        <v>2181.14</v>
      </c>
      <c r="I129" s="1010">
        <f t="shared" si="3"/>
        <v>94.071016686721777</v>
      </c>
      <c r="J129" s="1736"/>
    </row>
    <row r="130" spans="1:13" ht="98.25" customHeight="1" x14ac:dyDescent="0.25">
      <c r="A130" s="2188"/>
      <c r="B130" s="2190"/>
      <c r="C130" s="800" t="s">
        <v>727</v>
      </c>
      <c r="D130" s="1000">
        <v>1775.89</v>
      </c>
      <c r="E130" s="1001">
        <v>1775.89</v>
      </c>
      <c r="F130" s="1001">
        <f t="shared" si="4"/>
        <v>100</v>
      </c>
      <c r="G130" s="2212"/>
      <c r="H130" s="1000">
        <v>1727.52</v>
      </c>
      <c r="I130" s="1000">
        <f t="shared" si="3"/>
        <v>97.276295266035618</v>
      </c>
      <c r="J130" s="1771"/>
    </row>
    <row r="131" spans="1:13" ht="31.5" customHeight="1" x14ac:dyDescent="0.25">
      <c r="A131" s="2187" t="s">
        <v>1252</v>
      </c>
      <c r="B131" s="2189" t="s">
        <v>1534</v>
      </c>
      <c r="C131" s="800" t="s">
        <v>15</v>
      </c>
      <c r="D131" s="1000">
        <f>D132+D133</f>
        <v>11596.44</v>
      </c>
      <c r="E131" s="1001">
        <f>E132+E133</f>
        <v>3101.6</v>
      </c>
      <c r="F131" s="1001">
        <f t="shared" si="4"/>
        <v>26.746139332415808</v>
      </c>
      <c r="G131" s="2211" t="s">
        <v>1905</v>
      </c>
      <c r="H131" s="995">
        <f>H132+H133</f>
        <v>3055.37</v>
      </c>
      <c r="I131" s="995">
        <f t="shared" si="3"/>
        <v>26.347482503250998</v>
      </c>
      <c r="J131" s="1735" t="s">
        <v>1841</v>
      </c>
    </row>
    <row r="132" spans="1:13" ht="246.75" customHeight="1" x14ac:dyDescent="0.25">
      <c r="A132" s="2217"/>
      <c r="B132" s="2210"/>
      <c r="C132" s="800" t="s">
        <v>1254</v>
      </c>
      <c r="D132" s="1000">
        <v>7059.47</v>
      </c>
      <c r="E132" s="1001">
        <v>3101.6</v>
      </c>
      <c r="F132" s="1001">
        <f t="shared" si="4"/>
        <v>43.935309591229931</v>
      </c>
      <c r="G132" s="2215"/>
      <c r="H132" s="995">
        <v>3055.37</v>
      </c>
      <c r="I132" s="995">
        <f>H132/D132*100</f>
        <v>43.280444565951832</v>
      </c>
      <c r="J132" s="1736"/>
    </row>
    <row r="133" spans="1:13" s="839" customFormat="1" ht="199.5" customHeight="1" x14ac:dyDescent="0.25">
      <c r="A133" s="2188"/>
      <c r="B133" s="2190"/>
      <c r="C133" s="800" t="s">
        <v>16</v>
      </c>
      <c r="D133" s="1001">
        <v>4536.97</v>
      </c>
      <c r="E133" s="1001">
        <v>0</v>
      </c>
      <c r="F133" s="1001">
        <v>0</v>
      </c>
      <c r="G133" s="2212"/>
      <c r="H133" s="1000">
        <v>0</v>
      </c>
      <c r="I133" s="1000">
        <v>0</v>
      </c>
      <c r="J133" s="1771"/>
    </row>
    <row r="134" spans="1:13" ht="41.25" customHeight="1" x14ac:dyDescent="0.25">
      <c r="A134" s="2187"/>
      <c r="B134" s="2189" t="s">
        <v>1842</v>
      </c>
      <c r="C134" s="808" t="s">
        <v>15</v>
      </c>
      <c r="D134" s="998">
        <f>D137</f>
        <v>2321.6999999999998</v>
      </c>
      <c r="E134" s="998">
        <v>0</v>
      </c>
      <c r="F134" s="998">
        <v>0</v>
      </c>
      <c r="G134" s="1004"/>
      <c r="H134" s="996">
        <v>0</v>
      </c>
      <c r="I134" s="996">
        <v>0</v>
      </c>
      <c r="J134" s="1007"/>
    </row>
    <row r="135" spans="1:13" ht="103.5" customHeight="1" x14ac:dyDescent="0.25">
      <c r="A135" s="2217"/>
      <c r="B135" s="2210"/>
      <c r="C135" s="800" t="s">
        <v>727</v>
      </c>
      <c r="D135" s="1001">
        <v>1474.27</v>
      </c>
      <c r="E135" s="1001">
        <v>0</v>
      </c>
      <c r="F135" s="1001">
        <v>0</v>
      </c>
      <c r="G135" s="1003"/>
      <c r="H135" s="1000">
        <v>0</v>
      </c>
      <c r="I135" s="1000">
        <v>0</v>
      </c>
      <c r="J135" s="1067"/>
    </row>
    <row r="136" spans="1:13" ht="102" customHeight="1" x14ac:dyDescent="0.25">
      <c r="A136" s="2188"/>
      <c r="B136" s="2190"/>
      <c r="C136" s="800" t="s">
        <v>19</v>
      </c>
      <c r="D136" s="1001">
        <v>874.43</v>
      </c>
      <c r="E136" s="1001">
        <v>0</v>
      </c>
      <c r="F136" s="1001">
        <v>0</v>
      </c>
      <c r="G136" s="1003"/>
      <c r="H136" s="1000">
        <v>0</v>
      </c>
      <c r="I136" s="1000">
        <v>0</v>
      </c>
      <c r="J136" s="1067"/>
    </row>
    <row r="137" spans="1:13" ht="29.25" customHeight="1" x14ac:dyDescent="0.25">
      <c r="A137" s="840"/>
      <c r="B137" s="2189" t="s">
        <v>1843</v>
      </c>
      <c r="C137" s="800" t="s">
        <v>15</v>
      </c>
      <c r="D137" s="1001">
        <f>D138+D139</f>
        <v>2321.6999999999998</v>
      </c>
      <c r="E137" s="1001">
        <v>0</v>
      </c>
      <c r="F137" s="1001">
        <v>0</v>
      </c>
      <c r="G137" s="2211" t="s">
        <v>2024</v>
      </c>
      <c r="H137" s="1000">
        <v>0</v>
      </c>
      <c r="I137" s="1000">
        <v>0</v>
      </c>
      <c r="J137" s="1735" t="s">
        <v>2025</v>
      </c>
    </row>
    <row r="138" spans="1:13" ht="99" customHeight="1" x14ac:dyDescent="0.25">
      <c r="A138" s="841"/>
      <c r="B138" s="2210"/>
      <c r="C138" s="800" t="s">
        <v>727</v>
      </c>
      <c r="D138" s="1001">
        <v>1474.27</v>
      </c>
      <c r="E138" s="1001">
        <v>0</v>
      </c>
      <c r="F138" s="1001">
        <v>0</v>
      </c>
      <c r="G138" s="2215"/>
      <c r="H138" s="1000">
        <v>0</v>
      </c>
      <c r="I138" s="1000">
        <v>0</v>
      </c>
      <c r="J138" s="1736"/>
    </row>
    <row r="139" spans="1:13" ht="105" customHeight="1" x14ac:dyDescent="0.25">
      <c r="A139" s="599"/>
      <c r="B139" s="2190"/>
      <c r="C139" s="800" t="s">
        <v>19</v>
      </c>
      <c r="D139" s="1001">
        <v>847.43</v>
      </c>
      <c r="E139" s="1001">
        <v>0</v>
      </c>
      <c r="F139" s="1001">
        <v>0</v>
      </c>
      <c r="G139" s="2212"/>
      <c r="H139" s="1000">
        <v>0</v>
      </c>
      <c r="I139" s="1000">
        <v>0</v>
      </c>
      <c r="J139" s="1771"/>
    </row>
    <row r="140" spans="1:13" ht="27.75" customHeight="1" x14ac:dyDescent="0.25">
      <c r="A140" s="2151"/>
      <c r="B140" s="2218" t="s">
        <v>906</v>
      </c>
      <c r="C140" s="496" t="s">
        <v>15</v>
      </c>
      <c r="D140" s="488">
        <f>D141+D142+D143</f>
        <v>1081411.2899999998</v>
      </c>
      <c r="E140" s="488">
        <f>E141+E142+E143</f>
        <v>725383.29999999993</v>
      </c>
      <c r="F140" s="328">
        <f>E140/D140*100</f>
        <v>67.077466890511204</v>
      </c>
      <c r="G140" s="2199"/>
      <c r="H140" s="328">
        <f>H141+H142+H143</f>
        <v>653797.26999999979</v>
      </c>
      <c r="I140" s="328">
        <f>H140/D140*100</f>
        <v>60.457781053867109</v>
      </c>
      <c r="J140" s="2199"/>
    </row>
    <row r="141" spans="1:13" ht="75" customHeight="1" x14ac:dyDescent="0.25">
      <c r="A141" s="2152"/>
      <c r="B141" s="2219"/>
      <c r="C141" s="289" t="s">
        <v>16</v>
      </c>
      <c r="D141" s="322">
        <f>D100</f>
        <v>12753.02</v>
      </c>
      <c r="E141" s="489">
        <f>E100</f>
        <v>8216.0499999999993</v>
      </c>
      <c r="F141" s="328">
        <f>E141/D141*100</f>
        <v>64.424348115191535</v>
      </c>
      <c r="G141" s="2200"/>
      <c r="H141" s="322">
        <f>H100</f>
        <v>5970.32</v>
      </c>
      <c r="I141" s="328">
        <f>H141/D141*100</f>
        <v>46.814950497999689</v>
      </c>
      <c r="J141" s="2200"/>
    </row>
    <row r="142" spans="1:13" ht="95.25" customHeight="1" x14ac:dyDescent="0.25">
      <c r="A142" s="2152"/>
      <c r="B142" s="2219"/>
      <c r="C142" s="289" t="s">
        <v>19</v>
      </c>
      <c r="D142" s="322">
        <f>D139+D101</f>
        <v>1065408.1099999999</v>
      </c>
      <c r="E142" s="489">
        <f>E101</f>
        <v>715391.35999999987</v>
      </c>
      <c r="F142" s="328">
        <f>E142/D142*100</f>
        <v>67.147166732192403</v>
      </c>
      <c r="G142" s="2200"/>
      <c r="H142" s="322">
        <f>H101</f>
        <v>646099.42999999982</v>
      </c>
      <c r="I142" s="328">
        <f>H142/D142*100</f>
        <v>60.643374490550848</v>
      </c>
      <c r="J142" s="2200"/>
      <c r="M142" s="88"/>
    </row>
    <row r="143" spans="1:13" ht="95.25" customHeight="1" x14ac:dyDescent="0.25">
      <c r="A143" s="2153"/>
      <c r="B143" s="2220"/>
      <c r="C143" s="289" t="s">
        <v>727</v>
      </c>
      <c r="D143" s="322">
        <f>D138+D102</f>
        <v>3250.16</v>
      </c>
      <c r="E143" s="489">
        <f>E102</f>
        <v>1775.89</v>
      </c>
      <c r="F143" s="328">
        <f>E143/D143*100</f>
        <v>54.64007925763655</v>
      </c>
      <c r="G143" s="2201"/>
      <c r="H143" s="322">
        <f>H102</f>
        <v>1727.52</v>
      </c>
      <c r="I143" s="328">
        <f>H143/D143*100</f>
        <v>53.151844832254412</v>
      </c>
      <c r="J143" s="2201"/>
    </row>
    <row r="144" spans="1:13" s="15" customFormat="1" ht="22.5" customHeight="1" x14ac:dyDescent="0.25">
      <c r="A144" s="2209" t="s">
        <v>1256</v>
      </c>
      <c r="B144" s="2209"/>
      <c r="C144" s="2209"/>
      <c r="D144" s="2209"/>
      <c r="E144" s="2209"/>
      <c r="F144" s="2209"/>
      <c r="G144" s="2209"/>
      <c r="H144" s="2209"/>
      <c r="I144" s="2209"/>
      <c r="J144" s="2209"/>
    </row>
    <row r="145" spans="1:12" s="15" customFormat="1" ht="20.25" customHeight="1" x14ac:dyDescent="0.25">
      <c r="A145" s="2151" t="s">
        <v>9</v>
      </c>
      <c r="B145" s="2154" t="s">
        <v>1310</v>
      </c>
      <c r="C145" s="323" t="s">
        <v>15</v>
      </c>
      <c r="D145" s="324">
        <f>D146+D147+D148</f>
        <v>6240</v>
      </c>
      <c r="E145" s="324">
        <f>E146+E147+E148</f>
        <v>3052.62</v>
      </c>
      <c r="F145" s="324">
        <f>E145/D145*100</f>
        <v>48.920192307692304</v>
      </c>
      <c r="G145" s="2157"/>
      <c r="H145" s="324">
        <f>H146+H147+H148</f>
        <v>2620.71</v>
      </c>
      <c r="I145" s="324">
        <f>H145/D145*100</f>
        <v>41.998557692307692</v>
      </c>
      <c r="J145" s="2160"/>
    </row>
    <row r="146" spans="1:12" s="15" customFormat="1" ht="77.25" customHeight="1" x14ac:dyDescent="0.25">
      <c r="A146" s="2152"/>
      <c r="B146" s="2155"/>
      <c r="C146" s="494" t="s">
        <v>16</v>
      </c>
      <c r="D146" s="324">
        <f t="shared" ref="D146:E148" si="5">D150</f>
        <v>1882.14</v>
      </c>
      <c r="E146" s="324">
        <f t="shared" si="5"/>
        <v>924.5</v>
      </c>
      <c r="F146" s="324">
        <f t="shared" ref="F146:F152" si="6">E146/D146*100</f>
        <v>49.119619156917125</v>
      </c>
      <c r="G146" s="2158"/>
      <c r="H146" s="324">
        <f>H150</f>
        <v>492.59</v>
      </c>
      <c r="I146" s="324">
        <f t="shared" ref="I146:I152" si="7">H146/D146*100</f>
        <v>26.17180443537675</v>
      </c>
      <c r="J146" s="2161"/>
    </row>
    <row r="147" spans="1:12" s="15" customFormat="1" ht="96.75" customHeight="1" x14ac:dyDescent="0.25">
      <c r="A147" s="2152"/>
      <c r="B147" s="2155"/>
      <c r="C147" s="323" t="s">
        <v>746</v>
      </c>
      <c r="D147" s="324">
        <f t="shared" si="5"/>
        <v>1081.8599999999999</v>
      </c>
      <c r="E147" s="324">
        <f t="shared" si="5"/>
        <v>525.49</v>
      </c>
      <c r="F147" s="324">
        <f t="shared" si="6"/>
        <v>48.572828277226265</v>
      </c>
      <c r="G147" s="2158"/>
      <c r="H147" s="324">
        <f>H151</f>
        <v>525.49</v>
      </c>
      <c r="I147" s="324">
        <f t="shared" si="7"/>
        <v>48.572828277226265</v>
      </c>
      <c r="J147" s="2161"/>
    </row>
    <row r="148" spans="1:12" s="15" customFormat="1" ht="60" customHeight="1" x14ac:dyDescent="0.25">
      <c r="A148" s="2153"/>
      <c r="B148" s="2156"/>
      <c r="C148" s="494" t="s">
        <v>20</v>
      </c>
      <c r="D148" s="324">
        <f t="shared" si="5"/>
        <v>3276</v>
      </c>
      <c r="E148" s="324">
        <f t="shared" si="5"/>
        <v>1602.63</v>
      </c>
      <c r="F148" s="324">
        <f t="shared" si="6"/>
        <v>48.920329670329679</v>
      </c>
      <c r="G148" s="2159"/>
      <c r="H148" s="324">
        <f>H152</f>
        <v>1602.63</v>
      </c>
      <c r="I148" s="324">
        <f t="shared" si="7"/>
        <v>48.920329670329679</v>
      </c>
      <c r="J148" s="2162"/>
    </row>
    <row r="149" spans="1:12" s="15" customFormat="1" ht="26.25" customHeight="1" x14ac:dyDescent="0.25">
      <c r="A149" s="2202" t="s">
        <v>10</v>
      </c>
      <c r="B149" s="2205" t="s">
        <v>1311</v>
      </c>
      <c r="C149" s="325" t="s">
        <v>15</v>
      </c>
      <c r="D149" s="326">
        <f>D150+D151+D152</f>
        <v>6240</v>
      </c>
      <c r="E149" s="326">
        <f>E150+E151+E152</f>
        <v>3052.62</v>
      </c>
      <c r="F149" s="326">
        <f t="shared" si="6"/>
        <v>48.920192307692304</v>
      </c>
      <c r="G149" s="2208" t="s">
        <v>1906</v>
      </c>
      <c r="H149" s="326">
        <f>H150+H151++H152</f>
        <v>2620.71</v>
      </c>
      <c r="I149" s="326">
        <f t="shared" si="7"/>
        <v>41.998557692307692</v>
      </c>
      <c r="J149" s="2208" t="s">
        <v>1880</v>
      </c>
    </row>
    <row r="150" spans="1:12" s="15" customFormat="1" ht="78" customHeight="1" x14ac:dyDescent="0.25">
      <c r="A150" s="2203"/>
      <c r="B150" s="2206"/>
      <c r="C150" s="803" t="s">
        <v>16</v>
      </c>
      <c r="D150" s="326">
        <v>1882.14</v>
      </c>
      <c r="E150" s="326">
        <v>924.5</v>
      </c>
      <c r="F150" s="326">
        <f t="shared" si="6"/>
        <v>49.119619156917125</v>
      </c>
      <c r="G150" s="2208"/>
      <c r="H150" s="326">
        <v>492.59</v>
      </c>
      <c r="I150" s="326">
        <f t="shared" si="7"/>
        <v>26.17180443537675</v>
      </c>
      <c r="J150" s="2208"/>
    </row>
    <row r="151" spans="1:12" s="15" customFormat="1" ht="138.75" customHeight="1" x14ac:dyDescent="0.25">
      <c r="A151" s="2203"/>
      <c r="B151" s="2206"/>
      <c r="C151" s="325" t="s">
        <v>746</v>
      </c>
      <c r="D151" s="326">
        <v>1081.8599999999999</v>
      </c>
      <c r="E151" s="326">
        <v>525.49</v>
      </c>
      <c r="F151" s="326">
        <f t="shared" si="6"/>
        <v>48.572828277226265</v>
      </c>
      <c r="G151" s="2208"/>
      <c r="H151" s="326">
        <v>525.49</v>
      </c>
      <c r="I151" s="326">
        <f t="shared" si="7"/>
        <v>48.572828277226265</v>
      </c>
      <c r="J151" s="2208"/>
    </row>
    <row r="152" spans="1:12" s="15" customFormat="1" ht="38.25" customHeight="1" x14ac:dyDescent="0.25">
      <c r="A152" s="2204"/>
      <c r="B152" s="2207"/>
      <c r="C152" s="803" t="s">
        <v>20</v>
      </c>
      <c r="D152" s="326">
        <v>3276</v>
      </c>
      <c r="E152" s="326">
        <v>1602.63</v>
      </c>
      <c r="F152" s="326">
        <f t="shared" si="6"/>
        <v>48.920329670329679</v>
      </c>
      <c r="G152" s="803"/>
      <c r="H152" s="326">
        <v>1602.63</v>
      </c>
      <c r="I152" s="326">
        <f t="shared" si="7"/>
        <v>48.920329670329679</v>
      </c>
      <c r="J152" s="803"/>
    </row>
    <row r="153" spans="1:12" ht="22.5" customHeight="1" x14ac:dyDescent="0.25">
      <c r="A153" s="2147" t="s">
        <v>12</v>
      </c>
      <c r="B153" s="2148" t="s">
        <v>748</v>
      </c>
      <c r="C153" s="494" t="s">
        <v>15</v>
      </c>
      <c r="D153" s="322">
        <f>D154+D155</f>
        <v>500</v>
      </c>
      <c r="E153" s="322">
        <f>E154+E155</f>
        <v>0</v>
      </c>
      <c r="F153" s="324">
        <v>0</v>
      </c>
      <c r="G153" s="2149"/>
      <c r="H153" s="322">
        <f>H154+H155+H156</f>
        <v>0</v>
      </c>
      <c r="I153" s="324">
        <v>0</v>
      </c>
      <c r="J153" s="2150"/>
      <c r="L153" s="12" t="s">
        <v>729</v>
      </c>
    </row>
    <row r="154" spans="1:12" ht="75" customHeight="1" x14ac:dyDescent="0.25">
      <c r="A154" s="2147"/>
      <c r="B154" s="2148"/>
      <c r="C154" s="494" t="s">
        <v>16</v>
      </c>
      <c r="D154" s="322">
        <f>D168</f>
        <v>0</v>
      </c>
      <c r="E154" s="322">
        <f>E168</f>
        <v>0</v>
      </c>
      <c r="F154" s="324">
        <v>0</v>
      </c>
      <c r="G154" s="2149"/>
      <c r="H154" s="322">
        <f>H168</f>
        <v>0</v>
      </c>
      <c r="I154" s="324">
        <v>0</v>
      </c>
      <c r="J154" s="2150"/>
    </row>
    <row r="155" spans="1:12" ht="92.25" customHeight="1" x14ac:dyDescent="0.25">
      <c r="A155" s="2147"/>
      <c r="B155" s="2148"/>
      <c r="C155" s="494" t="s">
        <v>746</v>
      </c>
      <c r="D155" s="327">
        <f>D156+D169</f>
        <v>500</v>
      </c>
      <c r="E155" s="327">
        <f>E156+E169</f>
        <v>0</v>
      </c>
      <c r="F155" s="324">
        <v>0</v>
      </c>
      <c r="G155" s="2149"/>
      <c r="H155" s="328">
        <f>H156+H169</f>
        <v>0</v>
      </c>
      <c r="I155" s="324">
        <v>0</v>
      </c>
      <c r="J155" s="2150"/>
    </row>
    <row r="156" spans="1:12" ht="104.25" customHeight="1" x14ac:dyDescent="0.25">
      <c r="A156" s="799" t="s">
        <v>49</v>
      </c>
      <c r="B156" s="201" t="s">
        <v>1312</v>
      </c>
      <c r="C156" s="800" t="s">
        <v>19</v>
      </c>
      <c r="D156" s="329">
        <f>D158</f>
        <v>500</v>
      </c>
      <c r="E156" s="329">
        <f>E158</f>
        <v>0</v>
      </c>
      <c r="F156" s="326">
        <v>0</v>
      </c>
      <c r="G156" s="314" t="s">
        <v>747</v>
      </c>
      <c r="H156" s="329">
        <f>H158</f>
        <v>0</v>
      </c>
      <c r="I156" s="326">
        <v>0</v>
      </c>
      <c r="J156" s="1245"/>
    </row>
    <row r="157" spans="1:12" ht="75.75" customHeight="1" x14ac:dyDescent="0.25">
      <c r="A157" s="799" t="s">
        <v>69</v>
      </c>
      <c r="B157" s="201" t="s">
        <v>749</v>
      </c>
      <c r="C157" s="2184" t="s">
        <v>1844</v>
      </c>
      <c r="D157" s="2185"/>
      <c r="E157" s="2185"/>
      <c r="F157" s="2185"/>
      <c r="G157" s="2185"/>
      <c r="H157" s="2185"/>
      <c r="I157" s="2185"/>
      <c r="J157" s="2186"/>
    </row>
    <row r="158" spans="1:12" ht="16.5" customHeight="1" x14ac:dyDescent="0.25">
      <c r="A158" s="2140" t="s">
        <v>70</v>
      </c>
      <c r="B158" s="2141" t="s">
        <v>52</v>
      </c>
      <c r="C158" s="320" t="s">
        <v>15</v>
      </c>
      <c r="D158" s="329">
        <f>D159</f>
        <v>500</v>
      </c>
      <c r="E158" s="329">
        <f>E159+E160</f>
        <v>0</v>
      </c>
      <c r="F158" s="1250">
        <v>0</v>
      </c>
      <c r="G158" s="2172" t="s">
        <v>750</v>
      </c>
      <c r="H158" s="329">
        <f>H159</f>
        <v>0</v>
      </c>
      <c r="I158" s="1250">
        <v>0</v>
      </c>
      <c r="J158" s="2170"/>
    </row>
    <row r="159" spans="1:12" ht="94.5" customHeight="1" x14ac:dyDescent="0.25">
      <c r="A159" s="2140"/>
      <c r="B159" s="2141"/>
      <c r="C159" s="320" t="s">
        <v>19</v>
      </c>
      <c r="D159" s="329">
        <f>D160+D161+D163+D165+D166</f>
        <v>500</v>
      </c>
      <c r="E159" s="329">
        <f>E160+E161+E163+E165+E166</f>
        <v>0</v>
      </c>
      <c r="F159" s="1250">
        <v>0</v>
      </c>
      <c r="G159" s="2173"/>
      <c r="H159" s="329">
        <f>H160+H161+H163+H165+H166</f>
        <v>0</v>
      </c>
      <c r="I159" s="1250">
        <v>0</v>
      </c>
      <c r="J159" s="2171"/>
    </row>
    <row r="160" spans="1:12" ht="96" hidden="1" customHeight="1" x14ac:dyDescent="0.25">
      <c r="A160" s="799" t="s">
        <v>499</v>
      </c>
      <c r="B160" s="201" t="s">
        <v>751</v>
      </c>
      <c r="C160" s="320" t="s">
        <v>19</v>
      </c>
      <c r="D160" s="329">
        <v>0</v>
      </c>
      <c r="E160" s="329">
        <v>0</v>
      </c>
      <c r="F160" s="1250">
        <v>0</v>
      </c>
      <c r="G160" s="1374"/>
      <c r="H160" s="329">
        <v>0</v>
      </c>
      <c r="I160" s="1250">
        <v>0</v>
      </c>
      <c r="J160" s="1374" t="s">
        <v>530</v>
      </c>
    </row>
    <row r="161" spans="1:10" ht="19.5" hidden="1" customHeight="1" x14ac:dyDescent="0.25">
      <c r="A161" s="2140" t="s">
        <v>500</v>
      </c>
      <c r="B161" s="2141" t="s">
        <v>752</v>
      </c>
      <c r="C161" s="320" t="s">
        <v>15</v>
      </c>
      <c r="D161" s="329">
        <f>D162</f>
        <v>0</v>
      </c>
      <c r="E161" s="329">
        <f>E162</f>
        <v>0</v>
      </c>
      <c r="F161" s="1250">
        <v>0</v>
      </c>
      <c r="G161" s="1374"/>
      <c r="H161" s="329">
        <f>H162</f>
        <v>0</v>
      </c>
      <c r="I161" s="1250">
        <v>0</v>
      </c>
      <c r="J161" s="1374"/>
    </row>
    <row r="162" spans="1:10" ht="97.5" hidden="1" customHeight="1" x14ac:dyDescent="0.25">
      <c r="A162" s="2140"/>
      <c r="B162" s="2141"/>
      <c r="C162" s="320" t="s">
        <v>19</v>
      </c>
      <c r="D162" s="329">
        <v>0</v>
      </c>
      <c r="E162" s="329">
        <v>0</v>
      </c>
      <c r="F162" s="1250">
        <v>0</v>
      </c>
      <c r="G162" s="1374"/>
      <c r="H162" s="329">
        <v>0</v>
      </c>
      <c r="I162" s="1250">
        <v>0</v>
      </c>
      <c r="J162" s="1374"/>
    </row>
    <row r="163" spans="1:10" ht="22.5" hidden="1" customHeight="1" x14ac:dyDescent="0.25">
      <c r="A163" s="2166" t="s">
        <v>501</v>
      </c>
      <c r="B163" s="2168" t="s">
        <v>831</v>
      </c>
      <c r="C163" s="800" t="s">
        <v>15</v>
      </c>
      <c r="D163" s="329">
        <f>D164</f>
        <v>0</v>
      </c>
      <c r="E163" s="329">
        <f>E164</f>
        <v>0</v>
      </c>
      <c r="F163" s="1250">
        <v>0</v>
      </c>
      <c r="G163" s="2170"/>
      <c r="H163" s="329">
        <f>H164</f>
        <v>0</v>
      </c>
      <c r="I163" s="1250">
        <v>0</v>
      </c>
      <c r="J163" s="2172" t="s">
        <v>530</v>
      </c>
    </row>
    <row r="164" spans="1:10" ht="90" hidden="1" customHeight="1" x14ac:dyDescent="0.25">
      <c r="A164" s="2167"/>
      <c r="B164" s="2169"/>
      <c r="C164" s="800" t="s">
        <v>19</v>
      </c>
      <c r="D164" s="329">
        <v>0</v>
      </c>
      <c r="E164" s="329">
        <v>0</v>
      </c>
      <c r="F164" s="1250">
        <v>0</v>
      </c>
      <c r="G164" s="2171"/>
      <c r="H164" s="329">
        <v>0</v>
      </c>
      <c r="I164" s="1250">
        <v>0</v>
      </c>
      <c r="J164" s="2173"/>
    </row>
    <row r="165" spans="1:10" ht="156" hidden="1" customHeight="1" x14ac:dyDescent="0.25">
      <c r="A165" s="799" t="s">
        <v>502</v>
      </c>
      <c r="B165" s="201" t="s">
        <v>65</v>
      </c>
      <c r="C165" s="800" t="s">
        <v>19</v>
      </c>
      <c r="D165" s="329">
        <v>0</v>
      </c>
      <c r="E165" s="329">
        <v>0</v>
      </c>
      <c r="F165" s="1250">
        <v>0</v>
      </c>
      <c r="G165" s="1241"/>
      <c r="H165" s="329">
        <v>0</v>
      </c>
      <c r="I165" s="1250">
        <v>0</v>
      </c>
      <c r="J165" s="803" t="s">
        <v>530</v>
      </c>
    </row>
    <row r="166" spans="1:10" ht="142.5" customHeight="1" x14ac:dyDescent="0.25">
      <c r="A166" s="799" t="s">
        <v>503</v>
      </c>
      <c r="B166" s="908" t="s">
        <v>753</v>
      </c>
      <c r="C166" s="808" t="s">
        <v>19</v>
      </c>
      <c r="D166" s="330">
        <v>500</v>
      </c>
      <c r="E166" s="330">
        <v>0</v>
      </c>
      <c r="F166" s="1251">
        <v>0</v>
      </c>
      <c r="G166" s="1242"/>
      <c r="H166" s="330">
        <v>0</v>
      </c>
      <c r="I166" s="1251">
        <v>0</v>
      </c>
      <c r="J166" s="1242" t="s">
        <v>1845</v>
      </c>
    </row>
    <row r="167" spans="1:10" s="15" customFormat="1" ht="18.75" hidden="1" customHeight="1" x14ac:dyDescent="0.25">
      <c r="A167" s="2174" t="s">
        <v>50</v>
      </c>
      <c r="B167" s="2177" t="s">
        <v>1257</v>
      </c>
      <c r="C167" s="800" t="s">
        <v>15</v>
      </c>
      <c r="D167" s="329">
        <f>D168+D169</f>
        <v>0</v>
      </c>
      <c r="E167" s="329">
        <v>0</v>
      </c>
      <c r="F167" s="1250">
        <v>0</v>
      </c>
      <c r="G167" s="2180"/>
      <c r="H167" s="329">
        <f>H168+H169</f>
        <v>0</v>
      </c>
      <c r="I167" s="1250">
        <v>0</v>
      </c>
      <c r="J167" s="2170" t="s">
        <v>759</v>
      </c>
    </row>
    <row r="168" spans="1:10" s="15" customFormat="1" ht="75" hidden="1" x14ac:dyDescent="0.25">
      <c r="A168" s="2175"/>
      <c r="B168" s="2178"/>
      <c r="C168" s="331" t="s">
        <v>16</v>
      </c>
      <c r="D168" s="332">
        <v>0</v>
      </c>
      <c r="E168" s="329">
        <v>0</v>
      </c>
      <c r="F168" s="1250">
        <v>0</v>
      </c>
      <c r="G168" s="2181"/>
      <c r="H168" s="329">
        <v>0</v>
      </c>
      <c r="I168" s="1250">
        <v>0</v>
      </c>
      <c r="J168" s="2183"/>
    </row>
    <row r="169" spans="1:10" s="15" customFormat="1" ht="88.5" hidden="1" customHeight="1" x14ac:dyDescent="0.25">
      <c r="A169" s="2176"/>
      <c r="B169" s="2179"/>
      <c r="C169" s="331" t="s">
        <v>19</v>
      </c>
      <c r="D169" s="332">
        <v>0</v>
      </c>
      <c r="E169" s="329">
        <v>0</v>
      </c>
      <c r="F169" s="1250">
        <v>0</v>
      </c>
      <c r="G169" s="2182"/>
      <c r="H169" s="329">
        <v>0</v>
      </c>
      <c r="I169" s="1250">
        <v>0</v>
      </c>
      <c r="J169" s="2171"/>
    </row>
    <row r="170" spans="1:10" ht="17.25" customHeight="1" x14ac:dyDescent="0.25">
      <c r="A170" s="2145"/>
      <c r="B170" s="2143" t="s">
        <v>908</v>
      </c>
      <c r="C170" s="239" t="s">
        <v>15</v>
      </c>
      <c r="D170" s="144">
        <f>D171+D172+D173</f>
        <v>6740</v>
      </c>
      <c r="E170" s="144">
        <f>E171+E172+E173</f>
        <v>3052.62</v>
      </c>
      <c r="F170" s="322">
        <f>E170/D170*100</f>
        <v>45.291097922848664</v>
      </c>
      <c r="G170" s="2146"/>
      <c r="H170" s="144">
        <f>H171+H172+H173</f>
        <v>2620.71</v>
      </c>
      <c r="I170" s="322">
        <f>H170/D170*100</f>
        <v>38.882937685459936</v>
      </c>
      <c r="J170" s="2146"/>
    </row>
    <row r="171" spans="1:10" ht="90.75" customHeight="1" x14ac:dyDescent="0.25">
      <c r="A171" s="2145"/>
      <c r="B171" s="2143"/>
      <c r="C171" s="333" t="s">
        <v>16</v>
      </c>
      <c r="D171" s="147">
        <f>D146+D154</f>
        <v>1882.14</v>
      </c>
      <c r="E171" s="147">
        <f>E146+E154</f>
        <v>924.5</v>
      </c>
      <c r="F171" s="322">
        <f>E171/D171*100</f>
        <v>49.119619156917125</v>
      </c>
      <c r="G171" s="2146"/>
      <c r="H171" s="144">
        <f>H146+H154</f>
        <v>492.59</v>
      </c>
      <c r="I171" s="322">
        <f>H171/D171*100</f>
        <v>26.17180443537675</v>
      </c>
      <c r="J171" s="2146"/>
    </row>
    <row r="172" spans="1:10" ht="95.25" customHeight="1" x14ac:dyDescent="0.25">
      <c r="A172" s="2145"/>
      <c r="B172" s="2143"/>
      <c r="C172" s="333" t="s">
        <v>746</v>
      </c>
      <c r="D172" s="147">
        <f>D147+D155</f>
        <v>1581.86</v>
      </c>
      <c r="E172" s="147">
        <f>E147+E155</f>
        <v>525.49</v>
      </c>
      <c r="F172" s="322">
        <f>E172/D172*100</f>
        <v>33.219753960527484</v>
      </c>
      <c r="G172" s="2146"/>
      <c r="H172" s="144">
        <f>H147+H155</f>
        <v>525.49</v>
      </c>
      <c r="I172" s="322">
        <f>H172/D172*100</f>
        <v>33.219753960527484</v>
      </c>
      <c r="J172" s="2146"/>
    </row>
    <row r="173" spans="1:10" ht="59.25" customHeight="1" x14ac:dyDescent="0.25">
      <c r="A173" s="2145"/>
      <c r="B173" s="2143"/>
      <c r="C173" s="333" t="s">
        <v>20</v>
      </c>
      <c r="D173" s="147">
        <f>D148</f>
        <v>3276</v>
      </c>
      <c r="E173" s="147">
        <f>E148</f>
        <v>1602.63</v>
      </c>
      <c r="F173" s="322">
        <f>E173/D173*100</f>
        <v>48.920329670329679</v>
      </c>
      <c r="G173" s="2146"/>
      <c r="H173" s="144">
        <f>H148</f>
        <v>1602.63</v>
      </c>
      <c r="I173" s="322">
        <f>H173/D173*100</f>
        <v>48.920329670329679</v>
      </c>
      <c r="J173" s="2146"/>
    </row>
    <row r="174" spans="1:10" s="15" customFormat="1" ht="29.25" customHeight="1" x14ac:dyDescent="0.25">
      <c r="A174" s="2163" t="s">
        <v>1313</v>
      </c>
      <c r="B174" s="2164"/>
      <c r="C174" s="2164"/>
      <c r="D174" s="2164"/>
      <c r="E174" s="2164"/>
      <c r="F174" s="2164"/>
      <c r="G174" s="2164"/>
      <c r="H174" s="2164"/>
      <c r="I174" s="2164"/>
      <c r="J174" s="2165"/>
    </row>
    <row r="175" spans="1:10" s="15" customFormat="1" ht="80.25" customHeight="1" x14ac:dyDescent="0.25">
      <c r="A175" s="490" t="s">
        <v>8</v>
      </c>
      <c r="B175" s="1234" t="s">
        <v>1314</v>
      </c>
      <c r="C175" s="333" t="s">
        <v>16</v>
      </c>
      <c r="D175" s="327">
        <f>D176</f>
        <v>708</v>
      </c>
      <c r="E175" s="327">
        <f>E176</f>
        <v>446.33</v>
      </c>
      <c r="F175" s="322">
        <f>E175/D175*100</f>
        <v>63.040960451977398</v>
      </c>
      <c r="G175" s="1243"/>
      <c r="H175" s="328">
        <f>H176</f>
        <v>446.33</v>
      </c>
      <c r="I175" s="322">
        <f>H175/D175*100</f>
        <v>63.040960451977398</v>
      </c>
      <c r="J175" s="1246"/>
    </row>
    <row r="176" spans="1:10" s="15" customFormat="1" ht="120.75" customHeight="1" x14ac:dyDescent="0.25">
      <c r="A176" s="801" t="s">
        <v>10</v>
      </c>
      <c r="B176" s="1235" t="s">
        <v>1315</v>
      </c>
      <c r="C176" s="331" t="s">
        <v>16</v>
      </c>
      <c r="D176" s="332">
        <v>708</v>
      </c>
      <c r="E176" s="329">
        <v>446.33</v>
      </c>
      <c r="F176" s="1250">
        <f>E176/D176*100</f>
        <v>63.040960451977398</v>
      </c>
      <c r="G176" s="1242" t="s">
        <v>1258</v>
      </c>
      <c r="H176" s="329">
        <v>446.33</v>
      </c>
      <c r="I176" s="1250">
        <f t="shared" ref="I176:I183" si="8">H176/D176*100</f>
        <v>63.040960451977398</v>
      </c>
      <c r="J176" s="1242" t="s">
        <v>1846</v>
      </c>
    </row>
    <row r="177" spans="1:12" s="15" customFormat="1" ht="78.75" customHeight="1" x14ac:dyDescent="0.3">
      <c r="A177" s="490"/>
      <c r="B177" s="1236" t="s">
        <v>1259</v>
      </c>
      <c r="C177" s="491" t="s">
        <v>16</v>
      </c>
      <c r="D177" s="327">
        <f>D175</f>
        <v>708</v>
      </c>
      <c r="E177" s="327">
        <f>E175</f>
        <v>446.33</v>
      </c>
      <c r="F177" s="322">
        <f>E177/D177*100</f>
        <v>63.040960451977398</v>
      </c>
      <c r="G177" s="1243"/>
      <c r="H177" s="328">
        <f>H175</f>
        <v>446.33</v>
      </c>
      <c r="I177" s="322">
        <f t="shared" si="8"/>
        <v>63.040960451977398</v>
      </c>
      <c r="J177" s="1246"/>
    </row>
    <row r="178" spans="1:12" ht="18.75" customHeight="1" x14ac:dyDescent="0.25">
      <c r="A178" s="2142"/>
      <c r="B178" s="2143" t="s">
        <v>23</v>
      </c>
      <c r="C178" s="289" t="s">
        <v>15</v>
      </c>
      <c r="D178" s="328">
        <f>D179+D180+D181+D182+D183</f>
        <v>1589318.2999999998</v>
      </c>
      <c r="E178" s="488">
        <f>E179+E180+E181+E182+E183</f>
        <v>962852.84999999986</v>
      </c>
      <c r="F178" s="322">
        <f>E178/D178*100</f>
        <v>60.582757399823564</v>
      </c>
      <c r="G178" s="2144"/>
      <c r="H178" s="328">
        <f>H179+H180+H181+H182+H183</f>
        <v>853202.5299999998</v>
      </c>
      <c r="I178" s="322">
        <f t="shared" si="8"/>
        <v>53.683552879243877</v>
      </c>
      <c r="J178" s="2144"/>
    </row>
    <row r="179" spans="1:12" ht="54" customHeight="1" x14ac:dyDescent="0.25">
      <c r="A179" s="2142"/>
      <c r="B179" s="2143"/>
      <c r="C179" s="289" t="s">
        <v>18</v>
      </c>
      <c r="D179" s="328">
        <f>D94</f>
        <v>0</v>
      </c>
      <c r="E179" s="488">
        <f>E94</f>
        <v>0</v>
      </c>
      <c r="F179" s="322">
        <v>0</v>
      </c>
      <c r="G179" s="2144"/>
      <c r="H179" s="328">
        <f>H94</f>
        <v>0</v>
      </c>
      <c r="I179" s="322">
        <v>0</v>
      </c>
      <c r="J179" s="2144"/>
      <c r="K179" s="88"/>
    </row>
    <row r="180" spans="1:12" ht="73.5" customHeight="1" x14ac:dyDescent="0.25">
      <c r="A180" s="2142"/>
      <c r="B180" s="2143"/>
      <c r="C180" s="289" t="s">
        <v>16</v>
      </c>
      <c r="D180" s="328">
        <f>D95+D141+D171+D177</f>
        <v>83605.66</v>
      </c>
      <c r="E180" s="488">
        <f>E95+E141+E171+E177</f>
        <v>9586.8799999999992</v>
      </c>
      <c r="F180" s="322">
        <f>E180/D180*100</f>
        <v>11.466783468966096</v>
      </c>
      <c r="G180" s="2144"/>
      <c r="H180" s="328">
        <f>H95+H141+H171+H177</f>
        <v>6909.24</v>
      </c>
      <c r="I180" s="322">
        <f t="shared" si="8"/>
        <v>8.2640816423194305</v>
      </c>
      <c r="J180" s="2144"/>
      <c r="L180" s="88"/>
    </row>
    <row r="181" spans="1:12" ht="93" customHeight="1" x14ac:dyDescent="0.25">
      <c r="A181" s="2142"/>
      <c r="B181" s="2143"/>
      <c r="C181" s="289" t="s">
        <v>746</v>
      </c>
      <c r="D181" s="488">
        <f>D96+D142+D172</f>
        <v>1499186.48</v>
      </c>
      <c r="E181" s="488">
        <f>E96+E142+E172</f>
        <v>949887.44999999984</v>
      </c>
      <c r="F181" s="322">
        <f>E181/D181*100</f>
        <v>63.36019318957571</v>
      </c>
      <c r="G181" s="2144"/>
      <c r="H181" s="328">
        <f>H96+H142+H172</f>
        <v>842963.13999999978</v>
      </c>
      <c r="I181" s="322">
        <f t="shared" si="8"/>
        <v>56.228037755516567</v>
      </c>
      <c r="J181" s="2144"/>
      <c r="K181" s="88"/>
    </row>
    <row r="182" spans="1:12" ht="54.75" customHeight="1" x14ac:dyDescent="0.25">
      <c r="A182" s="2142"/>
      <c r="B182" s="2143"/>
      <c r="C182" s="289" t="s">
        <v>20</v>
      </c>
      <c r="D182" s="328">
        <f>D173</f>
        <v>3276</v>
      </c>
      <c r="E182" s="488">
        <f>E173</f>
        <v>1602.63</v>
      </c>
      <c r="F182" s="322">
        <f>E182/D182*100</f>
        <v>48.920329670329679</v>
      </c>
      <c r="G182" s="2144"/>
      <c r="H182" s="328">
        <f>H173</f>
        <v>1602.63</v>
      </c>
      <c r="I182" s="322">
        <f t="shared" si="8"/>
        <v>48.920329670329679</v>
      </c>
      <c r="J182" s="2144"/>
    </row>
    <row r="183" spans="1:12" ht="108.75" customHeight="1" x14ac:dyDescent="0.25">
      <c r="A183" s="2142"/>
      <c r="B183" s="2143"/>
      <c r="C183" s="289" t="s">
        <v>727</v>
      </c>
      <c r="D183" s="328">
        <f>D97+D143</f>
        <v>3250.16</v>
      </c>
      <c r="E183" s="488">
        <f>E97+E143</f>
        <v>1775.89</v>
      </c>
      <c r="F183" s="322">
        <f>E183/D183*100</f>
        <v>54.64007925763655</v>
      </c>
      <c r="G183" s="2144"/>
      <c r="H183" s="328">
        <f>H97+H143</f>
        <v>1727.52</v>
      </c>
      <c r="I183" s="322">
        <f t="shared" si="8"/>
        <v>53.151844832254412</v>
      </c>
      <c r="J183" s="2144"/>
      <c r="K183" s="88"/>
    </row>
    <row r="184" spans="1:12" x14ac:dyDescent="0.25">
      <c r="H184" s="89"/>
    </row>
    <row r="185" spans="1:12" x14ac:dyDescent="0.25">
      <c r="D185" s="89"/>
    </row>
    <row r="186" spans="1:12" x14ac:dyDescent="0.25">
      <c r="D186" s="89"/>
      <c r="H186" s="89"/>
    </row>
    <row r="188" spans="1:12" x14ac:dyDescent="0.25">
      <c r="D188" s="81"/>
    </row>
  </sheetData>
  <mergeCells count="217">
    <mergeCell ref="A13:A15"/>
    <mergeCell ref="B13:B15"/>
    <mergeCell ref="G13:G15"/>
    <mergeCell ref="J13:J15"/>
    <mergeCell ref="A29:A30"/>
    <mergeCell ref="B29:B30"/>
    <mergeCell ref="G29:G30"/>
    <mergeCell ref="J29:J30"/>
    <mergeCell ref="A1:J1"/>
    <mergeCell ref="A2:J2"/>
    <mergeCell ref="A3:J3"/>
    <mergeCell ref="A4:J4"/>
    <mergeCell ref="A8:J8"/>
    <mergeCell ref="A9:A12"/>
    <mergeCell ref="B9:B12"/>
    <mergeCell ref="G9:G12"/>
    <mergeCell ref="J9:J12"/>
    <mergeCell ref="A16:A19"/>
    <mergeCell ref="A23:A25"/>
    <mergeCell ref="A20:A22"/>
    <mergeCell ref="H32:H33"/>
    <mergeCell ref="B32:B33"/>
    <mergeCell ref="C32:C33"/>
    <mergeCell ref="D32:D33"/>
    <mergeCell ref="E32:E33"/>
    <mergeCell ref="F32:F33"/>
    <mergeCell ref="G32:G33"/>
    <mergeCell ref="J32:J33"/>
    <mergeCell ref="M13:M14"/>
    <mergeCell ref="M16:M17"/>
    <mergeCell ref="I32:I33"/>
    <mergeCell ref="J20:J22"/>
    <mergeCell ref="B16:B19"/>
    <mergeCell ref="G16:G19"/>
    <mergeCell ref="J16:J19"/>
    <mergeCell ref="K16:K17"/>
    <mergeCell ref="B23:B25"/>
    <mergeCell ref="G23:G25"/>
    <mergeCell ref="J23:J25"/>
    <mergeCell ref="C17:C18"/>
    <mergeCell ref="D17:D18"/>
    <mergeCell ref="E17:E18"/>
    <mergeCell ref="B20:B22"/>
    <mergeCell ref="G20:G22"/>
    <mergeCell ref="K34:K35"/>
    <mergeCell ref="A36:A38"/>
    <mergeCell ref="B36:B38"/>
    <mergeCell ref="G36:G38"/>
    <mergeCell ref="J36:J38"/>
    <mergeCell ref="K36:K41"/>
    <mergeCell ref="A39:A41"/>
    <mergeCell ref="B39:B41"/>
    <mergeCell ref="G39:G41"/>
    <mergeCell ref="J39:J41"/>
    <mergeCell ref="A34:A35"/>
    <mergeCell ref="B34:B35"/>
    <mergeCell ref="G34:G35"/>
    <mergeCell ref="J34:J35"/>
    <mergeCell ref="A58:A60"/>
    <mergeCell ref="B58:B60"/>
    <mergeCell ref="G58:G60"/>
    <mergeCell ref="J58:J60"/>
    <mergeCell ref="A63:A65"/>
    <mergeCell ref="B63:B65"/>
    <mergeCell ref="G64:G65"/>
    <mergeCell ref="J64:J65"/>
    <mergeCell ref="A42:A45"/>
    <mergeCell ref="B42:B45"/>
    <mergeCell ref="G42:G45"/>
    <mergeCell ref="J42:J45"/>
    <mergeCell ref="A46:A48"/>
    <mergeCell ref="B46:B48"/>
    <mergeCell ref="G46:G48"/>
    <mergeCell ref="J46:J48"/>
    <mergeCell ref="A73:A76"/>
    <mergeCell ref="B73:B76"/>
    <mergeCell ref="G73:G76"/>
    <mergeCell ref="J73:J76"/>
    <mergeCell ref="A77:A80"/>
    <mergeCell ref="B77:B80"/>
    <mergeCell ref="G77:G80"/>
    <mergeCell ref="J77:J80"/>
    <mergeCell ref="A66:A68"/>
    <mergeCell ref="B66:B68"/>
    <mergeCell ref="A69:A72"/>
    <mergeCell ref="B69:B72"/>
    <mergeCell ref="G69:G72"/>
    <mergeCell ref="J69:J72"/>
    <mergeCell ref="G66:G68"/>
    <mergeCell ref="J66:J68"/>
    <mergeCell ref="A89:A92"/>
    <mergeCell ref="B89:B92"/>
    <mergeCell ref="G89:G92"/>
    <mergeCell ref="J89:J92"/>
    <mergeCell ref="A93:A97"/>
    <mergeCell ref="B93:B97"/>
    <mergeCell ref="G93:G97"/>
    <mergeCell ref="J93:J97"/>
    <mergeCell ref="A81:A84"/>
    <mergeCell ref="B81:B84"/>
    <mergeCell ref="G81:G84"/>
    <mergeCell ref="J81:J84"/>
    <mergeCell ref="A85:A88"/>
    <mergeCell ref="B85:B88"/>
    <mergeCell ref="G85:G88"/>
    <mergeCell ref="J85:J88"/>
    <mergeCell ref="D106:D107"/>
    <mergeCell ref="E106:E107"/>
    <mergeCell ref="F106:F107"/>
    <mergeCell ref="H106:H107"/>
    <mergeCell ref="I106:I107"/>
    <mergeCell ref="A108:A109"/>
    <mergeCell ref="B108:B109"/>
    <mergeCell ref="G108:G109"/>
    <mergeCell ref="A98:J98"/>
    <mergeCell ref="A105:A107"/>
    <mergeCell ref="B105:B107"/>
    <mergeCell ref="G105:G106"/>
    <mergeCell ref="J105:J107"/>
    <mergeCell ref="C106:C107"/>
    <mergeCell ref="B99:B100"/>
    <mergeCell ref="A99:A100"/>
    <mergeCell ref="A101:A102"/>
    <mergeCell ref="B101:B102"/>
    <mergeCell ref="G99:G100"/>
    <mergeCell ref="G101:G102"/>
    <mergeCell ref="J108:J109"/>
    <mergeCell ref="J99:J100"/>
    <mergeCell ref="J101:J102"/>
    <mergeCell ref="A110:A111"/>
    <mergeCell ref="B110:B111"/>
    <mergeCell ref="G110:G111"/>
    <mergeCell ref="J110:J111"/>
    <mergeCell ref="A118:A119"/>
    <mergeCell ref="B118:B119"/>
    <mergeCell ref="C118:C119"/>
    <mergeCell ref="D118:D119"/>
    <mergeCell ref="E118:E119"/>
    <mergeCell ref="F118:F119"/>
    <mergeCell ref="G118:G119"/>
    <mergeCell ref="H118:H119"/>
    <mergeCell ref="I118:I119"/>
    <mergeCell ref="J118:J119"/>
    <mergeCell ref="J131:J133"/>
    <mergeCell ref="A127:A130"/>
    <mergeCell ref="B127:B130"/>
    <mergeCell ref="G127:G130"/>
    <mergeCell ref="A134:A136"/>
    <mergeCell ref="B134:B136"/>
    <mergeCell ref="B137:B139"/>
    <mergeCell ref="A140:A143"/>
    <mergeCell ref="B140:B143"/>
    <mergeCell ref="G140:G143"/>
    <mergeCell ref="J137:J139"/>
    <mergeCell ref="G137:G139"/>
    <mergeCell ref="A122:A123"/>
    <mergeCell ref="B122:B123"/>
    <mergeCell ref="C122:C123"/>
    <mergeCell ref="D122:D123"/>
    <mergeCell ref="E122:E123"/>
    <mergeCell ref="F122:F123"/>
    <mergeCell ref="J140:J143"/>
    <mergeCell ref="A149:A152"/>
    <mergeCell ref="B149:B152"/>
    <mergeCell ref="G149:G151"/>
    <mergeCell ref="J149:J151"/>
    <mergeCell ref="A144:J144"/>
    <mergeCell ref="J127:J130"/>
    <mergeCell ref="B131:B133"/>
    <mergeCell ref="G122:G123"/>
    <mergeCell ref="H122:H123"/>
    <mergeCell ref="I122:I123"/>
    <mergeCell ref="J122:J123"/>
    <mergeCell ref="A124:A126"/>
    <mergeCell ref="B124:B126"/>
    <mergeCell ref="G124:G126"/>
    <mergeCell ref="J124:J126"/>
    <mergeCell ref="A131:A133"/>
    <mergeCell ref="G131:G133"/>
    <mergeCell ref="A153:A155"/>
    <mergeCell ref="B153:B155"/>
    <mergeCell ref="G153:G155"/>
    <mergeCell ref="J153:J155"/>
    <mergeCell ref="A145:A148"/>
    <mergeCell ref="B145:B148"/>
    <mergeCell ref="G145:G148"/>
    <mergeCell ref="J145:J148"/>
    <mergeCell ref="A174:J174"/>
    <mergeCell ref="A163:A164"/>
    <mergeCell ref="B163:B164"/>
    <mergeCell ref="G163:G164"/>
    <mergeCell ref="J163:J164"/>
    <mergeCell ref="A167:A169"/>
    <mergeCell ref="B167:B169"/>
    <mergeCell ref="G167:G169"/>
    <mergeCell ref="J167:J169"/>
    <mergeCell ref="C157:J157"/>
    <mergeCell ref="A158:A159"/>
    <mergeCell ref="B158:B159"/>
    <mergeCell ref="G158:G159"/>
    <mergeCell ref="J158:J159"/>
    <mergeCell ref="G160:G162"/>
    <mergeCell ref="J160:J162"/>
    <mergeCell ref="A161:A162"/>
    <mergeCell ref="B161:B162"/>
    <mergeCell ref="A178:A183"/>
    <mergeCell ref="B178:B183"/>
    <mergeCell ref="G178:G183"/>
    <mergeCell ref="J178:J183"/>
    <mergeCell ref="A170:A171"/>
    <mergeCell ref="B170:B171"/>
    <mergeCell ref="G170:G171"/>
    <mergeCell ref="J170:J171"/>
    <mergeCell ref="A172:A173"/>
    <mergeCell ref="B172:B173"/>
    <mergeCell ref="G172:G173"/>
    <mergeCell ref="J172:J173"/>
  </mergeCells>
  <pageMargins left="0.78740157480314965" right="0.39370078740157483" top="0.78740157480314965" bottom="0.78740157480314965" header="0.19685039370078741" footer="0.39370078740157483"/>
  <pageSetup paperSize="9" scale="61" firstPageNumber="189" fitToHeight="0" orientation="landscape" useFirstPageNumber="1" r:id="rId1"/>
  <headerFooter>
    <oddFooter>&amp;R&amp;"Times New Roman,обычный"&amp;14&amp;P</oddFooter>
  </headerFooter>
  <rowBreaks count="5" manualBreakCount="5">
    <brk id="62" max="16383" man="1"/>
    <brk id="88" max="16383" man="1"/>
    <brk id="117" max="9" man="1"/>
    <brk id="143" max="16383" man="1"/>
    <brk id="1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J98"/>
  <sheetViews>
    <sheetView view="pageBreakPreview" topLeftCell="A43" zoomScale="60" zoomScaleNormal="50" zoomScalePageLayoutView="75" workbookViewId="0">
      <selection activeCell="E51" sqref="E51"/>
    </sheetView>
  </sheetViews>
  <sheetFormatPr defaultColWidth="7.5703125" defaultRowHeight="18" x14ac:dyDescent="0.25"/>
  <cols>
    <col min="1" max="1" width="8.7109375" style="592" customWidth="1"/>
    <col min="2" max="2" width="35.42578125" style="593" customWidth="1"/>
    <col min="3" max="3" width="17.140625" style="593" customWidth="1"/>
    <col min="4" max="4" width="24.5703125" style="594" customWidth="1"/>
    <col min="5" max="5" width="20.28515625" style="595" customWidth="1"/>
    <col min="6" max="6" width="15" style="595" customWidth="1"/>
    <col min="7" max="7" width="35.7109375" style="593" customWidth="1"/>
    <col min="8" max="8" width="23.140625" style="589" customWidth="1"/>
    <col min="9" max="9" width="20.42578125" style="595" customWidth="1"/>
    <col min="10" max="10" width="30.7109375" style="593" customWidth="1"/>
    <col min="11" max="11" width="7.5703125" style="589"/>
    <col min="12" max="12" width="23.7109375" style="589" customWidth="1"/>
    <col min="13" max="13" width="30.85546875" style="589" customWidth="1"/>
    <col min="14" max="256" width="7.5703125" style="589"/>
    <col min="257" max="257" width="10.140625" style="589" customWidth="1"/>
    <col min="258" max="258" width="45.7109375" style="589" customWidth="1"/>
    <col min="259" max="259" width="15.7109375" style="589" customWidth="1"/>
    <col min="260" max="261" width="17.7109375" style="589" customWidth="1"/>
    <col min="262" max="262" width="15.28515625" style="589" customWidth="1"/>
    <col min="263" max="263" width="35.7109375" style="589" customWidth="1"/>
    <col min="264" max="264" width="17.7109375" style="589" customWidth="1"/>
    <col min="265" max="265" width="15.28515625" style="589" customWidth="1"/>
    <col min="266" max="266" width="30.7109375" style="589" customWidth="1"/>
    <col min="267" max="267" width="7.5703125" style="589"/>
    <col min="268" max="268" width="23.7109375" style="589" customWidth="1"/>
    <col min="269" max="269" width="30.85546875" style="589" customWidth="1"/>
    <col min="270" max="512" width="7.5703125" style="589"/>
    <col min="513" max="513" width="10.140625" style="589" customWidth="1"/>
    <col min="514" max="514" width="45.7109375" style="589" customWidth="1"/>
    <col min="515" max="515" width="15.7109375" style="589" customWidth="1"/>
    <col min="516" max="517" width="17.7109375" style="589" customWidth="1"/>
    <col min="518" max="518" width="15.28515625" style="589" customWidth="1"/>
    <col min="519" max="519" width="35.7109375" style="589" customWidth="1"/>
    <col min="520" max="520" width="17.7109375" style="589" customWidth="1"/>
    <col min="521" max="521" width="15.28515625" style="589" customWidth="1"/>
    <col min="522" max="522" width="30.7109375" style="589" customWidth="1"/>
    <col min="523" max="523" width="7.5703125" style="589"/>
    <col min="524" max="524" width="23.7109375" style="589" customWidth="1"/>
    <col min="525" max="525" width="30.85546875" style="589" customWidth="1"/>
    <col min="526" max="768" width="7.5703125" style="589"/>
    <col min="769" max="769" width="10.140625" style="589" customWidth="1"/>
    <col min="770" max="770" width="45.7109375" style="589" customWidth="1"/>
    <col min="771" max="771" width="15.7109375" style="589" customWidth="1"/>
    <col min="772" max="773" width="17.7109375" style="589" customWidth="1"/>
    <col min="774" max="774" width="15.28515625" style="589" customWidth="1"/>
    <col min="775" max="775" width="35.7109375" style="589" customWidth="1"/>
    <col min="776" max="776" width="17.7109375" style="589" customWidth="1"/>
    <col min="777" max="777" width="15.28515625" style="589" customWidth="1"/>
    <col min="778" max="778" width="30.7109375" style="589" customWidth="1"/>
    <col min="779" max="779" width="7.5703125" style="589"/>
    <col min="780" max="780" width="23.7109375" style="589" customWidth="1"/>
    <col min="781" max="781" width="30.85546875" style="589" customWidth="1"/>
    <col min="782" max="1024" width="7.5703125" style="589"/>
    <col min="1025" max="1025" width="10.140625" style="589" customWidth="1"/>
    <col min="1026" max="1026" width="45.7109375" style="589" customWidth="1"/>
    <col min="1027" max="1027" width="15.7109375" style="589" customWidth="1"/>
    <col min="1028" max="1029" width="17.7109375" style="589" customWidth="1"/>
    <col min="1030" max="1030" width="15.28515625" style="589" customWidth="1"/>
    <col min="1031" max="1031" width="35.7109375" style="589" customWidth="1"/>
    <col min="1032" max="1032" width="17.7109375" style="589" customWidth="1"/>
    <col min="1033" max="1033" width="15.28515625" style="589" customWidth="1"/>
    <col min="1034" max="1034" width="30.7109375" style="589" customWidth="1"/>
    <col min="1035" max="1035" width="7.5703125" style="589"/>
    <col min="1036" max="1036" width="23.7109375" style="589" customWidth="1"/>
    <col min="1037" max="1037" width="30.85546875" style="589" customWidth="1"/>
    <col min="1038" max="1280" width="7.5703125" style="589"/>
    <col min="1281" max="1281" width="10.140625" style="589" customWidth="1"/>
    <col min="1282" max="1282" width="45.7109375" style="589" customWidth="1"/>
    <col min="1283" max="1283" width="15.7109375" style="589" customWidth="1"/>
    <col min="1284" max="1285" width="17.7109375" style="589" customWidth="1"/>
    <col min="1286" max="1286" width="15.28515625" style="589" customWidth="1"/>
    <col min="1287" max="1287" width="35.7109375" style="589" customWidth="1"/>
    <col min="1288" max="1288" width="17.7109375" style="589" customWidth="1"/>
    <col min="1289" max="1289" width="15.28515625" style="589" customWidth="1"/>
    <col min="1290" max="1290" width="30.7109375" style="589" customWidth="1"/>
    <col min="1291" max="1291" width="7.5703125" style="589"/>
    <col min="1292" max="1292" width="23.7109375" style="589" customWidth="1"/>
    <col min="1293" max="1293" width="30.85546875" style="589" customWidth="1"/>
    <col min="1294" max="1536" width="7.5703125" style="589"/>
    <col min="1537" max="1537" width="10.140625" style="589" customWidth="1"/>
    <col min="1538" max="1538" width="45.7109375" style="589" customWidth="1"/>
    <col min="1539" max="1539" width="15.7109375" style="589" customWidth="1"/>
    <col min="1540" max="1541" width="17.7109375" style="589" customWidth="1"/>
    <col min="1542" max="1542" width="15.28515625" style="589" customWidth="1"/>
    <col min="1543" max="1543" width="35.7109375" style="589" customWidth="1"/>
    <col min="1544" max="1544" width="17.7109375" style="589" customWidth="1"/>
    <col min="1545" max="1545" width="15.28515625" style="589" customWidth="1"/>
    <col min="1546" max="1546" width="30.7109375" style="589" customWidth="1"/>
    <col min="1547" max="1547" width="7.5703125" style="589"/>
    <col min="1548" max="1548" width="23.7109375" style="589" customWidth="1"/>
    <col min="1549" max="1549" width="30.85546875" style="589" customWidth="1"/>
    <col min="1550" max="1792" width="7.5703125" style="589"/>
    <col min="1793" max="1793" width="10.140625" style="589" customWidth="1"/>
    <col min="1794" max="1794" width="45.7109375" style="589" customWidth="1"/>
    <col min="1795" max="1795" width="15.7109375" style="589" customWidth="1"/>
    <col min="1796" max="1797" width="17.7109375" style="589" customWidth="1"/>
    <col min="1798" max="1798" width="15.28515625" style="589" customWidth="1"/>
    <col min="1799" max="1799" width="35.7109375" style="589" customWidth="1"/>
    <col min="1800" max="1800" width="17.7109375" style="589" customWidth="1"/>
    <col min="1801" max="1801" width="15.28515625" style="589" customWidth="1"/>
    <col min="1802" max="1802" width="30.7109375" style="589" customWidth="1"/>
    <col min="1803" max="1803" width="7.5703125" style="589"/>
    <col min="1804" max="1804" width="23.7109375" style="589" customWidth="1"/>
    <col min="1805" max="1805" width="30.85546875" style="589" customWidth="1"/>
    <col min="1806" max="2048" width="7.5703125" style="589"/>
    <col min="2049" max="2049" width="10.140625" style="589" customWidth="1"/>
    <col min="2050" max="2050" width="45.7109375" style="589" customWidth="1"/>
    <col min="2051" max="2051" width="15.7109375" style="589" customWidth="1"/>
    <col min="2052" max="2053" width="17.7109375" style="589" customWidth="1"/>
    <col min="2054" max="2054" width="15.28515625" style="589" customWidth="1"/>
    <col min="2055" max="2055" width="35.7109375" style="589" customWidth="1"/>
    <col min="2056" max="2056" width="17.7109375" style="589" customWidth="1"/>
    <col min="2057" max="2057" width="15.28515625" style="589" customWidth="1"/>
    <col min="2058" max="2058" width="30.7109375" style="589" customWidth="1"/>
    <col min="2059" max="2059" width="7.5703125" style="589"/>
    <col min="2060" max="2060" width="23.7109375" style="589" customWidth="1"/>
    <col min="2061" max="2061" width="30.85546875" style="589" customWidth="1"/>
    <col min="2062" max="2304" width="7.5703125" style="589"/>
    <col min="2305" max="2305" width="10.140625" style="589" customWidth="1"/>
    <col min="2306" max="2306" width="45.7109375" style="589" customWidth="1"/>
    <col min="2307" max="2307" width="15.7109375" style="589" customWidth="1"/>
    <col min="2308" max="2309" width="17.7109375" style="589" customWidth="1"/>
    <col min="2310" max="2310" width="15.28515625" style="589" customWidth="1"/>
    <col min="2311" max="2311" width="35.7109375" style="589" customWidth="1"/>
    <col min="2312" max="2312" width="17.7109375" style="589" customWidth="1"/>
    <col min="2313" max="2313" width="15.28515625" style="589" customWidth="1"/>
    <col min="2314" max="2314" width="30.7109375" style="589" customWidth="1"/>
    <col min="2315" max="2315" width="7.5703125" style="589"/>
    <col min="2316" max="2316" width="23.7109375" style="589" customWidth="1"/>
    <col min="2317" max="2317" width="30.85546875" style="589" customWidth="1"/>
    <col min="2318" max="2560" width="7.5703125" style="589"/>
    <col min="2561" max="2561" width="10.140625" style="589" customWidth="1"/>
    <col min="2562" max="2562" width="45.7109375" style="589" customWidth="1"/>
    <col min="2563" max="2563" width="15.7109375" style="589" customWidth="1"/>
    <col min="2564" max="2565" width="17.7109375" style="589" customWidth="1"/>
    <col min="2566" max="2566" width="15.28515625" style="589" customWidth="1"/>
    <col min="2567" max="2567" width="35.7109375" style="589" customWidth="1"/>
    <col min="2568" max="2568" width="17.7109375" style="589" customWidth="1"/>
    <col min="2569" max="2569" width="15.28515625" style="589" customWidth="1"/>
    <col min="2570" max="2570" width="30.7109375" style="589" customWidth="1"/>
    <col min="2571" max="2571" width="7.5703125" style="589"/>
    <col min="2572" max="2572" width="23.7109375" style="589" customWidth="1"/>
    <col min="2573" max="2573" width="30.85546875" style="589" customWidth="1"/>
    <col min="2574" max="2816" width="7.5703125" style="589"/>
    <col min="2817" max="2817" width="10.140625" style="589" customWidth="1"/>
    <col min="2818" max="2818" width="45.7109375" style="589" customWidth="1"/>
    <col min="2819" max="2819" width="15.7109375" style="589" customWidth="1"/>
    <col min="2820" max="2821" width="17.7109375" style="589" customWidth="1"/>
    <col min="2822" max="2822" width="15.28515625" style="589" customWidth="1"/>
    <col min="2823" max="2823" width="35.7109375" style="589" customWidth="1"/>
    <col min="2824" max="2824" width="17.7109375" style="589" customWidth="1"/>
    <col min="2825" max="2825" width="15.28515625" style="589" customWidth="1"/>
    <col min="2826" max="2826" width="30.7109375" style="589" customWidth="1"/>
    <col min="2827" max="2827" width="7.5703125" style="589"/>
    <col min="2828" max="2828" width="23.7109375" style="589" customWidth="1"/>
    <col min="2829" max="2829" width="30.85546875" style="589" customWidth="1"/>
    <col min="2830" max="3072" width="7.5703125" style="589"/>
    <col min="3073" max="3073" width="10.140625" style="589" customWidth="1"/>
    <col min="3074" max="3074" width="45.7109375" style="589" customWidth="1"/>
    <col min="3075" max="3075" width="15.7109375" style="589" customWidth="1"/>
    <col min="3076" max="3077" width="17.7109375" style="589" customWidth="1"/>
    <col min="3078" max="3078" width="15.28515625" style="589" customWidth="1"/>
    <col min="3079" max="3079" width="35.7109375" style="589" customWidth="1"/>
    <col min="3080" max="3080" width="17.7109375" style="589" customWidth="1"/>
    <col min="3081" max="3081" width="15.28515625" style="589" customWidth="1"/>
    <col min="3082" max="3082" width="30.7109375" style="589" customWidth="1"/>
    <col min="3083" max="3083" width="7.5703125" style="589"/>
    <col min="3084" max="3084" width="23.7109375" style="589" customWidth="1"/>
    <col min="3085" max="3085" width="30.85546875" style="589" customWidth="1"/>
    <col min="3086" max="3328" width="7.5703125" style="589"/>
    <col min="3329" max="3329" width="10.140625" style="589" customWidth="1"/>
    <col min="3330" max="3330" width="45.7109375" style="589" customWidth="1"/>
    <col min="3331" max="3331" width="15.7109375" style="589" customWidth="1"/>
    <col min="3332" max="3333" width="17.7109375" style="589" customWidth="1"/>
    <col min="3334" max="3334" width="15.28515625" style="589" customWidth="1"/>
    <col min="3335" max="3335" width="35.7109375" style="589" customWidth="1"/>
    <col min="3336" max="3336" width="17.7109375" style="589" customWidth="1"/>
    <col min="3337" max="3337" width="15.28515625" style="589" customWidth="1"/>
    <col min="3338" max="3338" width="30.7109375" style="589" customWidth="1"/>
    <col min="3339" max="3339" width="7.5703125" style="589"/>
    <col min="3340" max="3340" width="23.7109375" style="589" customWidth="1"/>
    <col min="3341" max="3341" width="30.85546875" style="589" customWidth="1"/>
    <col min="3342" max="3584" width="7.5703125" style="589"/>
    <col min="3585" max="3585" width="10.140625" style="589" customWidth="1"/>
    <col min="3586" max="3586" width="45.7109375" style="589" customWidth="1"/>
    <col min="3587" max="3587" width="15.7109375" style="589" customWidth="1"/>
    <col min="3588" max="3589" width="17.7109375" style="589" customWidth="1"/>
    <col min="3590" max="3590" width="15.28515625" style="589" customWidth="1"/>
    <col min="3591" max="3591" width="35.7109375" style="589" customWidth="1"/>
    <col min="3592" max="3592" width="17.7109375" style="589" customWidth="1"/>
    <col min="3593" max="3593" width="15.28515625" style="589" customWidth="1"/>
    <col min="3594" max="3594" width="30.7109375" style="589" customWidth="1"/>
    <col min="3595" max="3595" width="7.5703125" style="589"/>
    <col min="3596" max="3596" width="23.7109375" style="589" customWidth="1"/>
    <col min="3597" max="3597" width="30.85546875" style="589" customWidth="1"/>
    <col min="3598" max="3840" width="7.5703125" style="589"/>
    <col min="3841" max="3841" width="10.140625" style="589" customWidth="1"/>
    <col min="3842" max="3842" width="45.7109375" style="589" customWidth="1"/>
    <col min="3843" max="3843" width="15.7109375" style="589" customWidth="1"/>
    <col min="3844" max="3845" width="17.7109375" style="589" customWidth="1"/>
    <col min="3846" max="3846" width="15.28515625" style="589" customWidth="1"/>
    <col min="3847" max="3847" width="35.7109375" style="589" customWidth="1"/>
    <col min="3848" max="3848" width="17.7109375" style="589" customWidth="1"/>
    <col min="3849" max="3849" width="15.28515625" style="589" customWidth="1"/>
    <col min="3850" max="3850" width="30.7109375" style="589" customWidth="1"/>
    <col min="3851" max="3851" width="7.5703125" style="589"/>
    <col min="3852" max="3852" width="23.7109375" style="589" customWidth="1"/>
    <col min="3853" max="3853" width="30.85546875" style="589" customWidth="1"/>
    <col min="3854" max="4096" width="7.5703125" style="589"/>
    <col min="4097" max="4097" width="10.140625" style="589" customWidth="1"/>
    <col min="4098" max="4098" width="45.7109375" style="589" customWidth="1"/>
    <col min="4099" max="4099" width="15.7109375" style="589" customWidth="1"/>
    <col min="4100" max="4101" width="17.7109375" style="589" customWidth="1"/>
    <col min="4102" max="4102" width="15.28515625" style="589" customWidth="1"/>
    <col min="4103" max="4103" width="35.7109375" style="589" customWidth="1"/>
    <col min="4104" max="4104" width="17.7109375" style="589" customWidth="1"/>
    <col min="4105" max="4105" width="15.28515625" style="589" customWidth="1"/>
    <col min="4106" max="4106" width="30.7109375" style="589" customWidth="1"/>
    <col min="4107" max="4107" width="7.5703125" style="589"/>
    <col min="4108" max="4108" width="23.7109375" style="589" customWidth="1"/>
    <col min="4109" max="4109" width="30.85546875" style="589" customWidth="1"/>
    <col min="4110" max="4352" width="7.5703125" style="589"/>
    <col min="4353" max="4353" width="10.140625" style="589" customWidth="1"/>
    <col min="4354" max="4354" width="45.7109375" style="589" customWidth="1"/>
    <col min="4355" max="4355" width="15.7109375" style="589" customWidth="1"/>
    <col min="4356" max="4357" width="17.7109375" style="589" customWidth="1"/>
    <col min="4358" max="4358" width="15.28515625" style="589" customWidth="1"/>
    <col min="4359" max="4359" width="35.7109375" style="589" customWidth="1"/>
    <col min="4360" max="4360" width="17.7109375" style="589" customWidth="1"/>
    <col min="4361" max="4361" width="15.28515625" style="589" customWidth="1"/>
    <col min="4362" max="4362" width="30.7109375" style="589" customWidth="1"/>
    <col min="4363" max="4363" width="7.5703125" style="589"/>
    <col min="4364" max="4364" width="23.7109375" style="589" customWidth="1"/>
    <col min="4365" max="4365" width="30.85546875" style="589" customWidth="1"/>
    <col min="4366" max="4608" width="7.5703125" style="589"/>
    <col min="4609" max="4609" width="10.140625" style="589" customWidth="1"/>
    <col min="4610" max="4610" width="45.7109375" style="589" customWidth="1"/>
    <col min="4611" max="4611" width="15.7109375" style="589" customWidth="1"/>
    <col min="4612" max="4613" width="17.7109375" style="589" customWidth="1"/>
    <col min="4614" max="4614" width="15.28515625" style="589" customWidth="1"/>
    <col min="4615" max="4615" width="35.7109375" style="589" customWidth="1"/>
    <col min="4616" max="4616" width="17.7109375" style="589" customWidth="1"/>
    <col min="4617" max="4617" width="15.28515625" style="589" customWidth="1"/>
    <col min="4618" max="4618" width="30.7109375" style="589" customWidth="1"/>
    <col min="4619" max="4619" width="7.5703125" style="589"/>
    <col min="4620" max="4620" width="23.7109375" style="589" customWidth="1"/>
    <col min="4621" max="4621" width="30.85546875" style="589" customWidth="1"/>
    <col min="4622" max="4864" width="7.5703125" style="589"/>
    <col min="4865" max="4865" width="10.140625" style="589" customWidth="1"/>
    <col min="4866" max="4866" width="45.7109375" style="589" customWidth="1"/>
    <col min="4867" max="4867" width="15.7109375" style="589" customWidth="1"/>
    <col min="4868" max="4869" width="17.7109375" style="589" customWidth="1"/>
    <col min="4870" max="4870" width="15.28515625" style="589" customWidth="1"/>
    <col min="4871" max="4871" width="35.7109375" style="589" customWidth="1"/>
    <col min="4872" max="4872" width="17.7109375" style="589" customWidth="1"/>
    <col min="4873" max="4873" width="15.28515625" style="589" customWidth="1"/>
    <col min="4874" max="4874" width="30.7109375" style="589" customWidth="1"/>
    <col min="4875" max="4875" width="7.5703125" style="589"/>
    <col min="4876" max="4876" width="23.7109375" style="589" customWidth="1"/>
    <col min="4877" max="4877" width="30.85546875" style="589" customWidth="1"/>
    <col min="4878" max="5120" width="7.5703125" style="589"/>
    <col min="5121" max="5121" width="10.140625" style="589" customWidth="1"/>
    <col min="5122" max="5122" width="45.7109375" style="589" customWidth="1"/>
    <col min="5123" max="5123" width="15.7109375" style="589" customWidth="1"/>
    <col min="5124" max="5125" width="17.7109375" style="589" customWidth="1"/>
    <col min="5126" max="5126" width="15.28515625" style="589" customWidth="1"/>
    <col min="5127" max="5127" width="35.7109375" style="589" customWidth="1"/>
    <col min="5128" max="5128" width="17.7109375" style="589" customWidth="1"/>
    <col min="5129" max="5129" width="15.28515625" style="589" customWidth="1"/>
    <col min="5130" max="5130" width="30.7109375" style="589" customWidth="1"/>
    <col min="5131" max="5131" width="7.5703125" style="589"/>
    <col min="5132" max="5132" width="23.7109375" style="589" customWidth="1"/>
    <col min="5133" max="5133" width="30.85546875" style="589" customWidth="1"/>
    <col min="5134" max="5376" width="7.5703125" style="589"/>
    <col min="5377" max="5377" width="10.140625" style="589" customWidth="1"/>
    <col min="5378" max="5378" width="45.7109375" style="589" customWidth="1"/>
    <col min="5379" max="5379" width="15.7109375" style="589" customWidth="1"/>
    <col min="5380" max="5381" width="17.7109375" style="589" customWidth="1"/>
    <col min="5382" max="5382" width="15.28515625" style="589" customWidth="1"/>
    <col min="5383" max="5383" width="35.7109375" style="589" customWidth="1"/>
    <col min="5384" max="5384" width="17.7109375" style="589" customWidth="1"/>
    <col min="5385" max="5385" width="15.28515625" style="589" customWidth="1"/>
    <col min="5386" max="5386" width="30.7109375" style="589" customWidth="1"/>
    <col min="5387" max="5387" width="7.5703125" style="589"/>
    <col min="5388" max="5388" width="23.7109375" style="589" customWidth="1"/>
    <col min="5389" max="5389" width="30.85546875" style="589" customWidth="1"/>
    <col min="5390" max="5632" width="7.5703125" style="589"/>
    <col min="5633" max="5633" width="10.140625" style="589" customWidth="1"/>
    <col min="5634" max="5634" width="45.7109375" style="589" customWidth="1"/>
    <col min="5635" max="5635" width="15.7109375" style="589" customWidth="1"/>
    <col min="5636" max="5637" width="17.7109375" style="589" customWidth="1"/>
    <col min="5638" max="5638" width="15.28515625" style="589" customWidth="1"/>
    <col min="5639" max="5639" width="35.7109375" style="589" customWidth="1"/>
    <col min="5640" max="5640" width="17.7109375" style="589" customWidth="1"/>
    <col min="5641" max="5641" width="15.28515625" style="589" customWidth="1"/>
    <col min="5642" max="5642" width="30.7109375" style="589" customWidth="1"/>
    <col min="5643" max="5643" width="7.5703125" style="589"/>
    <col min="5644" max="5644" width="23.7109375" style="589" customWidth="1"/>
    <col min="5645" max="5645" width="30.85546875" style="589" customWidth="1"/>
    <col min="5646" max="5888" width="7.5703125" style="589"/>
    <col min="5889" max="5889" width="10.140625" style="589" customWidth="1"/>
    <col min="5890" max="5890" width="45.7109375" style="589" customWidth="1"/>
    <col min="5891" max="5891" width="15.7109375" style="589" customWidth="1"/>
    <col min="5892" max="5893" width="17.7109375" style="589" customWidth="1"/>
    <col min="5894" max="5894" width="15.28515625" style="589" customWidth="1"/>
    <col min="5895" max="5895" width="35.7109375" style="589" customWidth="1"/>
    <col min="5896" max="5896" width="17.7109375" style="589" customWidth="1"/>
    <col min="5897" max="5897" width="15.28515625" style="589" customWidth="1"/>
    <col min="5898" max="5898" width="30.7109375" style="589" customWidth="1"/>
    <col min="5899" max="5899" width="7.5703125" style="589"/>
    <col min="5900" max="5900" width="23.7109375" style="589" customWidth="1"/>
    <col min="5901" max="5901" width="30.85546875" style="589" customWidth="1"/>
    <col min="5902" max="6144" width="7.5703125" style="589"/>
    <col min="6145" max="6145" width="10.140625" style="589" customWidth="1"/>
    <col min="6146" max="6146" width="45.7109375" style="589" customWidth="1"/>
    <col min="6147" max="6147" width="15.7109375" style="589" customWidth="1"/>
    <col min="6148" max="6149" width="17.7109375" style="589" customWidth="1"/>
    <col min="6150" max="6150" width="15.28515625" style="589" customWidth="1"/>
    <col min="6151" max="6151" width="35.7109375" style="589" customWidth="1"/>
    <col min="6152" max="6152" width="17.7109375" style="589" customWidth="1"/>
    <col min="6153" max="6153" width="15.28515625" style="589" customWidth="1"/>
    <col min="6154" max="6154" width="30.7109375" style="589" customWidth="1"/>
    <col min="6155" max="6155" width="7.5703125" style="589"/>
    <col min="6156" max="6156" width="23.7109375" style="589" customWidth="1"/>
    <col min="6157" max="6157" width="30.85546875" style="589" customWidth="1"/>
    <col min="6158" max="6400" width="7.5703125" style="589"/>
    <col min="6401" max="6401" width="10.140625" style="589" customWidth="1"/>
    <col min="6402" max="6402" width="45.7109375" style="589" customWidth="1"/>
    <col min="6403" max="6403" width="15.7109375" style="589" customWidth="1"/>
    <col min="6404" max="6405" width="17.7109375" style="589" customWidth="1"/>
    <col min="6406" max="6406" width="15.28515625" style="589" customWidth="1"/>
    <col min="6407" max="6407" width="35.7109375" style="589" customWidth="1"/>
    <col min="6408" max="6408" width="17.7109375" style="589" customWidth="1"/>
    <col min="6409" max="6409" width="15.28515625" style="589" customWidth="1"/>
    <col min="6410" max="6410" width="30.7109375" style="589" customWidth="1"/>
    <col min="6411" max="6411" width="7.5703125" style="589"/>
    <col min="6412" max="6412" width="23.7109375" style="589" customWidth="1"/>
    <col min="6413" max="6413" width="30.85546875" style="589" customWidth="1"/>
    <col min="6414" max="6656" width="7.5703125" style="589"/>
    <col min="6657" max="6657" width="10.140625" style="589" customWidth="1"/>
    <col min="6658" max="6658" width="45.7109375" style="589" customWidth="1"/>
    <col min="6659" max="6659" width="15.7109375" style="589" customWidth="1"/>
    <col min="6660" max="6661" width="17.7109375" style="589" customWidth="1"/>
    <col min="6662" max="6662" width="15.28515625" style="589" customWidth="1"/>
    <col min="6663" max="6663" width="35.7109375" style="589" customWidth="1"/>
    <col min="6664" max="6664" width="17.7109375" style="589" customWidth="1"/>
    <col min="6665" max="6665" width="15.28515625" style="589" customWidth="1"/>
    <col min="6666" max="6666" width="30.7109375" style="589" customWidth="1"/>
    <col min="6667" max="6667" width="7.5703125" style="589"/>
    <col min="6668" max="6668" width="23.7109375" style="589" customWidth="1"/>
    <col min="6669" max="6669" width="30.85546875" style="589" customWidth="1"/>
    <col min="6670" max="6912" width="7.5703125" style="589"/>
    <col min="6913" max="6913" width="10.140625" style="589" customWidth="1"/>
    <col min="6914" max="6914" width="45.7109375" style="589" customWidth="1"/>
    <col min="6915" max="6915" width="15.7109375" style="589" customWidth="1"/>
    <col min="6916" max="6917" width="17.7109375" style="589" customWidth="1"/>
    <col min="6918" max="6918" width="15.28515625" style="589" customWidth="1"/>
    <col min="6919" max="6919" width="35.7109375" style="589" customWidth="1"/>
    <col min="6920" max="6920" width="17.7109375" style="589" customWidth="1"/>
    <col min="6921" max="6921" width="15.28515625" style="589" customWidth="1"/>
    <col min="6922" max="6922" width="30.7109375" style="589" customWidth="1"/>
    <col min="6923" max="6923" width="7.5703125" style="589"/>
    <col min="6924" max="6924" width="23.7109375" style="589" customWidth="1"/>
    <col min="6925" max="6925" width="30.85546875" style="589" customWidth="1"/>
    <col min="6926" max="7168" width="7.5703125" style="589"/>
    <col min="7169" max="7169" width="10.140625" style="589" customWidth="1"/>
    <col min="7170" max="7170" width="45.7109375" style="589" customWidth="1"/>
    <col min="7171" max="7171" width="15.7109375" style="589" customWidth="1"/>
    <col min="7172" max="7173" width="17.7109375" style="589" customWidth="1"/>
    <col min="7174" max="7174" width="15.28515625" style="589" customWidth="1"/>
    <col min="7175" max="7175" width="35.7109375" style="589" customWidth="1"/>
    <col min="7176" max="7176" width="17.7109375" style="589" customWidth="1"/>
    <col min="7177" max="7177" width="15.28515625" style="589" customWidth="1"/>
    <col min="7178" max="7178" width="30.7109375" style="589" customWidth="1"/>
    <col min="7179" max="7179" width="7.5703125" style="589"/>
    <col min="7180" max="7180" width="23.7109375" style="589" customWidth="1"/>
    <col min="7181" max="7181" width="30.85546875" style="589" customWidth="1"/>
    <col min="7182" max="7424" width="7.5703125" style="589"/>
    <col min="7425" max="7425" width="10.140625" style="589" customWidth="1"/>
    <col min="7426" max="7426" width="45.7109375" style="589" customWidth="1"/>
    <col min="7427" max="7427" width="15.7109375" style="589" customWidth="1"/>
    <col min="7428" max="7429" width="17.7109375" style="589" customWidth="1"/>
    <col min="7430" max="7430" width="15.28515625" style="589" customWidth="1"/>
    <col min="7431" max="7431" width="35.7109375" style="589" customWidth="1"/>
    <col min="7432" max="7432" width="17.7109375" style="589" customWidth="1"/>
    <col min="7433" max="7433" width="15.28515625" style="589" customWidth="1"/>
    <col min="7434" max="7434" width="30.7109375" style="589" customWidth="1"/>
    <col min="7435" max="7435" width="7.5703125" style="589"/>
    <col min="7436" max="7436" width="23.7109375" style="589" customWidth="1"/>
    <col min="7437" max="7437" width="30.85546875" style="589" customWidth="1"/>
    <col min="7438" max="7680" width="7.5703125" style="589"/>
    <col min="7681" max="7681" width="10.140625" style="589" customWidth="1"/>
    <col min="7682" max="7682" width="45.7109375" style="589" customWidth="1"/>
    <col min="7683" max="7683" width="15.7109375" style="589" customWidth="1"/>
    <col min="7684" max="7685" width="17.7109375" style="589" customWidth="1"/>
    <col min="7686" max="7686" width="15.28515625" style="589" customWidth="1"/>
    <col min="7687" max="7687" width="35.7109375" style="589" customWidth="1"/>
    <col min="7688" max="7688" width="17.7109375" style="589" customWidth="1"/>
    <col min="7689" max="7689" width="15.28515625" style="589" customWidth="1"/>
    <col min="7690" max="7690" width="30.7109375" style="589" customWidth="1"/>
    <col min="7691" max="7691" width="7.5703125" style="589"/>
    <col min="7692" max="7692" width="23.7109375" style="589" customWidth="1"/>
    <col min="7693" max="7693" width="30.85546875" style="589" customWidth="1"/>
    <col min="7694" max="7936" width="7.5703125" style="589"/>
    <col min="7937" max="7937" width="10.140625" style="589" customWidth="1"/>
    <col min="7938" max="7938" width="45.7109375" style="589" customWidth="1"/>
    <col min="7939" max="7939" width="15.7109375" style="589" customWidth="1"/>
    <col min="7940" max="7941" width="17.7109375" style="589" customWidth="1"/>
    <col min="7942" max="7942" width="15.28515625" style="589" customWidth="1"/>
    <col min="7943" max="7943" width="35.7109375" style="589" customWidth="1"/>
    <col min="7944" max="7944" width="17.7109375" style="589" customWidth="1"/>
    <col min="7945" max="7945" width="15.28515625" style="589" customWidth="1"/>
    <col min="7946" max="7946" width="30.7109375" style="589" customWidth="1"/>
    <col min="7947" max="7947" width="7.5703125" style="589"/>
    <col min="7948" max="7948" width="23.7109375" style="589" customWidth="1"/>
    <col min="7949" max="7949" width="30.85546875" style="589" customWidth="1"/>
    <col min="7950" max="8192" width="7.5703125" style="589"/>
    <col min="8193" max="8193" width="10.140625" style="589" customWidth="1"/>
    <col min="8194" max="8194" width="45.7109375" style="589" customWidth="1"/>
    <col min="8195" max="8195" width="15.7109375" style="589" customWidth="1"/>
    <col min="8196" max="8197" width="17.7109375" style="589" customWidth="1"/>
    <col min="8198" max="8198" width="15.28515625" style="589" customWidth="1"/>
    <col min="8199" max="8199" width="35.7109375" style="589" customWidth="1"/>
    <col min="8200" max="8200" width="17.7109375" style="589" customWidth="1"/>
    <col min="8201" max="8201" width="15.28515625" style="589" customWidth="1"/>
    <col min="8202" max="8202" width="30.7109375" style="589" customWidth="1"/>
    <col min="8203" max="8203" width="7.5703125" style="589"/>
    <col min="8204" max="8204" width="23.7109375" style="589" customWidth="1"/>
    <col min="8205" max="8205" width="30.85546875" style="589" customWidth="1"/>
    <col min="8206" max="8448" width="7.5703125" style="589"/>
    <col min="8449" max="8449" width="10.140625" style="589" customWidth="1"/>
    <col min="8450" max="8450" width="45.7109375" style="589" customWidth="1"/>
    <col min="8451" max="8451" width="15.7109375" style="589" customWidth="1"/>
    <col min="8452" max="8453" width="17.7109375" style="589" customWidth="1"/>
    <col min="8454" max="8454" width="15.28515625" style="589" customWidth="1"/>
    <col min="8455" max="8455" width="35.7109375" style="589" customWidth="1"/>
    <col min="8456" max="8456" width="17.7109375" style="589" customWidth="1"/>
    <col min="8457" max="8457" width="15.28515625" style="589" customWidth="1"/>
    <col min="8458" max="8458" width="30.7109375" style="589" customWidth="1"/>
    <col min="8459" max="8459" width="7.5703125" style="589"/>
    <col min="8460" max="8460" width="23.7109375" style="589" customWidth="1"/>
    <col min="8461" max="8461" width="30.85546875" style="589" customWidth="1"/>
    <col min="8462" max="8704" width="7.5703125" style="589"/>
    <col min="8705" max="8705" width="10.140625" style="589" customWidth="1"/>
    <col min="8706" max="8706" width="45.7109375" style="589" customWidth="1"/>
    <col min="8707" max="8707" width="15.7109375" style="589" customWidth="1"/>
    <col min="8708" max="8709" width="17.7109375" style="589" customWidth="1"/>
    <col min="8710" max="8710" width="15.28515625" style="589" customWidth="1"/>
    <col min="8711" max="8711" width="35.7109375" style="589" customWidth="1"/>
    <col min="8712" max="8712" width="17.7109375" style="589" customWidth="1"/>
    <col min="8713" max="8713" width="15.28515625" style="589" customWidth="1"/>
    <col min="8714" max="8714" width="30.7109375" style="589" customWidth="1"/>
    <col min="8715" max="8715" width="7.5703125" style="589"/>
    <col min="8716" max="8716" width="23.7109375" style="589" customWidth="1"/>
    <col min="8717" max="8717" width="30.85546875" style="589" customWidth="1"/>
    <col min="8718" max="8960" width="7.5703125" style="589"/>
    <col min="8961" max="8961" width="10.140625" style="589" customWidth="1"/>
    <col min="8962" max="8962" width="45.7109375" style="589" customWidth="1"/>
    <col min="8963" max="8963" width="15.7109375" style="589" customWidth="1"/>
    <col min="8964" max="8965" width="17.7109375" style="589" customWidth="1"/>
    <col min="8966" max="8966" width="15.28515625" style="589" customWidth="1"/>
    <col min="8967" max="8967" width="35.7109375" style="589" customWidth="1"/>
    <col min="8968" max="8968" width="17.7109375" style="589" customWidth="1"/>
    <col min="8969" max="8969" width="15.28515625" style="589" customWidth="1"/>
    <col min="8970" max="8970" width="30.7109375" style="589" customWidth="1"/>
    <col min="8971" max="8971" width="7.5703125" style="589"/>
    <col min="8972" max="8972" width="23.7109375" style="589" customWidth="1"/>
    <col min="8973" max="8973" width="30.85546875" style="589" customWidth="1"/>
    <col min="8974" max="9216" width="7.5703125" style="589"/>
    <col min="9217" max="9217" width="10.140625" style="589" customWidth="1"/>
    <col min="9218" max="9218" width="45.7109375" style="589" customWidth="1"/>
    <col min="9219" max="9219" width="15.7109375" style="589" customWidth="1"/>
    <col min="9220" max="9221" width="17.7109375" style="589" customWidth="1"/>
    <col min="9222" max="9222" width="15.28515625" style="589" customWidth="1"/>
    <col min="9223" max="9223" width="35.7109375" style="589" customWidth="1"/>
    <col min="9224" max="9224" width="17.7109375" style="589" customWidth="1"/>
    <col min="9225" max="9225" width="15.28515625" style="589" customWidth="1"/>
    <col min="9226" max="9226" width="30.7109375" style="589" customWidth="1"/>
    <col min="9227" max="9227" width="7.5703125" style="589"/>
    <col min="9228" max="9228" width="23.7109375" style="589" customWidth="1"/>
    <col min="9229" max="9229" width="30.85546875" style="589" customWidth="1"/>
    <col min="9230" max="9472" width="7.5703125" style="589"/>
    <col min="9473" max="9473" width="10.140625" style="589" customWidth="1"/>
    <col min="9474" max="9474" width="45.7109375" style="589" customWidth="1"/>
    <col min="9475" max="9475" width="15.7109375" style="589" customWidth="1"/>
    <col min="9476" max="9477" width="17.7109375" style="589" customWidth="1"/>
    <col min="9478" max="9478" width="15.28515625" style="589" customWidth="1"/>
    <col min="9479" max="9479" width="35.7109375" style="589" customWidth="1"/>
    <col min="9480" max="9480" width="17.7109375" style="589" customWidth="1"/>
    <col min="9481" max="9481" width="15.28515625" style="589" customWidth="1"/>
    <col min="9482" max="9482" width="30.7109375" style="589" customWidth="1"/>
    <col min="9483" max="9483" width="7.5703125" style="589"/>
    <col min="9484" max="9484" width="23.7109375" style="589" customWidth="1"/>
    <col min="9485" max="9485" width="30.85546875" style="589" customWidth="1"/>
    <col min="9486" max="9728" width="7.5703125" style="589"/>
    <col min="9729" max="9729" width="10.140625" style="589" customWidth="1"/>
    <col min="9730" max="9730" width="45.7109375" style="589" customWidth="1"/>
    <col min="9731" max="9731" width="15.7109375" style="589" customWidth="1"/>
    <col min="9732" max="9733" width="17.7109375" style="589" customWidth="1"/>
    <col min="9734" max="9734" width="15.28515625" style="589" customWidth="1"/>
    <col min="9735" max="9735" width="35.7109375" style="589" customWidth="1"/>
    <col min="9736" max="9736" width="17.7109375" style="589" customWidth="1"/>
    <col min="9737" max="9737" width="15.28515625" style="589" customWidth="1"/>
    <col min="9738" max="9738" width="30.7109375" style="589" customWidth="1"/>
    <col min="9739" max="9739" width="7.5703125" style="589"/>
    <col min="9740" max="9740" width="23.7109375" style="589" customWidth="1"/>
    <col min="9741" max="9741" width="30.85546875" style="589" customWidth="1"/>
    <col min="9742" max="9984" width="7.5703125" style="589"/>
    <col min="9985" max="9985" width="10.140625" style="589" customWidth="1"/>
    <col min="9986" max="9986" width="45.7109375" style="589" customWidth="1"/>
    <col min="9987" max="9987" width="15.7109375" style="589" customWidth="1"/>
    <col min="9988" max="9989" width="17.7109375" style="589" customWidth="1"/>
    <col min="9990" max="9990" width="15.28515625" style="589" customWidth="1"/>
    <col min="9991" max="9991" width="35.7109375" style="589" customWidth="1"/>
    <col min="9992" max="9992" width="17.7109375" style="589" customWidth="1"/>
    <col min="9993" max="9993" width="15.28515625" style="589" customWidth="1"/>
    <col min="9994" max="9994" width="30.7109375" style="589" customWidth="1"/>
    <col min="9995" max="9995" width="7.5703125" style="589"/>
    <col min="9996" max="9996" width="23.7109375" style="589" customWidth="1"/>
    <col min="9997" max="9997" width="30.85546875" style="589" customWidth="1"/>
    <col min="9998" max="10240" width="7.5703125" style="589"/>
    <col min="10241" max="10241" width="10.140625" style="589" customWidth="1"/>
    <col min="10242" max="10242" width="45.7109375" style="589" customWidth="1"/>
    <col min="10243" max="10243" width="15.7109375" style="589" customWidth="1"/>
    <col min="10244" max="10245" width="17.7109375" style="589" customWidth="1"/>
    <col min="10246" max="10246" width="15.28515625" style="589" customWidth="1"/>
    <col min="10247" max="10247" width="35.7109375" style="589" customWidth="1"/>
    <col min="10248" max="10248" width="17.7109375" style="589" customWidth="1"/>
    <col min="10249" max="10249" width="15.28515625" style="589" customWidth="1"/>
    <col min="10250" max="10250" width="30.7109375" style="589" customWidth="1"/>
    <col min="10251" max="10251" width="7.5703125" style="589"/>
    <col min="10252" max="10252" width="23.7109375" style="589" customWidth="1"/>
    <col min="10253" max="10253" width="30.85546875" style="589" customWidth="1"/>
    <col min="10254" max="10496" width="7.5703125" style="589"/>
    <col min="10497" max="10497" width="10.140625" style="589" customWidth="1"/>
    <col min="10498" max="10498" width="45.7109375" style="589" customWidth="1"/>
    <col min="10499" max="10499" width="15.7109375" style="589" customWidth="1"/>
    <col min="10500" max="10501" width="17.7109375" style="589" customWidth="1"/>
    <col min="10502" max="10502" width="15.28515625" style="589" customWidth="1"/>
    <col min="10503" max="10503" width="35.7109375" style="589" customWidth="1"/>
    <col min="10504" max="10504" width="17.7109375" style="589" customWidth="1"/>
    <col min="10505" max="10505" width="15.28515625" style="589" customWidth="1"/>
    <col min="10506" max="10506" width="30.7109375" style="589" customWidth="1"/>
    <col min="10507" max="10507" width="7.5703125" style="589"/>
    <col min="10508" max="10508" width="23.7109375" style="589" customWidth="1"/>
    <col min="10509" max="10509" width="30.85546875" style="589" customWidth="1"/>
    <col min="10510" max="10752" width="7.5703125" style="589"/>
    <col min="10753" max="10753" width="10.140625" style="589" customWidth="1"/>
    <col min="10754" max="10754" width="45.7109375" style="589" customWidth="1"/>
    <col min="10755" max="10755" width="15.7109375" style="589" customWidth="1"/>
    <col min="10756" max="10757" width="17.7109375" style="589" customWidth="1"/>
    <col min="10758" max="10758" width="15.28515625" style="589" customWidth="1"/>
    <col min="10759" max="10759" width="35.7109375" style="589" customWidth="1"/>
    <col min="10760" max="10760" width="17.7109375" style="589" customWidth="1"/>
    <col min="10761" max="10761" width="15.28515625" style="589" customWidth="1"/>
    <col min="10762" max="10762" width="30.7109375" style="589" customWidth="1"/>
    <col min="10763" max="10763" width="7.5703125" style="589"/>
    <col min="10764" max="10764" width="23.7109375" style="589" customWidth="1"/>
    <col min="10765" max="10765" width="30.85546875" style="589" customWidth="1"/>
    <col min="10766" max="11008" width="7.5703125" style="589"/>
    <col min="11009" max="11009" width="10.140625" style="589" customWidth="1"/>
    <col min="11010" max="11010" width="45.7109375" style="589" customWidth="1"/>
    <col min="11011" max="11011" width="15.7109375" style="589" customWidth="1"/>
    <col min="11012" max="11013" width="17.7109375" style="589" customWidth="1"/>
    <col min="11014" max="11014" width="15.28515625" style="589" customWidth="1"/>
    <col min="11015" max="11015" width="35.7109375" style="589" customWidth="1"/>
    <col min="11016" max="11016" width="17.7109375" style="589" customWidth="1"/>
    <col min="11017" max="11017" width="15.28515625" style="589" customWidth="1"/>
    <col min="11018" max="11018" width="30.7109375" style="589" customWidth="1"/>
    <col min="11019" max="11019" width="7.5703125" style="589"/>
    <col min="11020" max="11020" width="23.7109375" style="589" customWidth="1"/>
    <col min="11021" max="11021" width="30.85546875" style="589" customWidth="1"/>
    <col min="11022" max="11264" width="7.5703125" style="589"/>
    <col min="11265" max="11265" width="10.140625" style="589" customWidth="1"/>
    <col min="11266" max="11266" width="45.7109375" style="589" customWidth="1"/>
    <col min="11267" max="11267" width="15.7109375" style="589" customWidth="1"/>
    <col min="11268" max="11269" width="17.7109375" style="589" customWidth="1"/>
    <col min="11270" max="11270" width="15.28515625" style="589" customWidth="1"/>
    <col min="11271" max="11271" width="35.7109375" style="589" customWidth="1"/>
    <col min="11272" max="11272" width="17.7109375" style="589" customWidth="1"/>
    <col min="11273" max="11273" width="15.28515625" style="589" customWidth="1"/>
    <col min="11274" max="11274" width="30.7109375" style="589" customWidth="1"/>
    <col min="11275" max="11275" width="7.5703125" style="589"/>
    <col min="11276" max="11276" width="23.7109375" style="589" customWidth="1"/>
    <col min="11277" max="11277" width="30.85546875" style="589" customWidth="1"/>
    <col min="11278" max="11520" width="7.5703125" style="589"/>
    <col min="11521" max="11521" width="10.140625" style="589" customWidth="1"/>
    <col min="11522" max="11522" width="45.7109375" style="589" customWidth="1"/>
    <col min="11523" max="11523" width="15.7109375" style="589" customWidth="1"/>
    <col min="11524" max="11525" width="17.7109375" style="589" customWidth="1"/>
    <col min="11526" max="11526" width="15.28515625" style="589" customWidth="1"/>
    <col min="11527" max="11527" width="35.7109375" style="589" customWidth="1"/>
    <col min="11528" max="11528" width="17.7109375" style="589" customWidth="1"/>
    <col min="11529" max="11529" width="15.28515625" style="589" customWidth="1"/>
    <col min="11530" max="11530" width="30.7109375" style="589" customWidth="1"/>
    <col min="11531" max="11531" width="7.5703125" style="589"/>
    <col min="11532" max="11532" width="23.7109375" style="589" customWidth="1"/>
    <col min="11533" max="11533" width="30.85546875" style="589" customWidth="1"/>
    <col min="11534" max="11776" width="7.5703125" style="589"/>
    <col min="11777" max="11777" width="10.140625" style="589" customWidth="1"/>
    <col min="11778" max="11778" width="45.7109375" style="589" customWidth="1"/>
    <col min="11779" max="11779" width="15.7109375" style="589" customWidth="1"/>
    <col min="11780" max="11781" width="17.7109375" style="589" customWidth="1"/>
    <col min="11782" max="11782" width="15.28515625" style="589" customWidth="1"/>
    <col min="11783" max="11783" width="35.7109375" style="589" customWidth="1"/>
    <col min="11784" max="11784" width="17.7109375" style="589" customWidth="1"/>
    <col min="11785" max="11785" width="15.28515625" style="589" customWidth="1"/>
    <col min="11786" max="11786" width="30.7109375" style="589" customWidth="1"/>
    <col min="11787" max="11787" width="7.5703125" style="589"/>
    <col min="11788" max="11788" width="23.7109375" style="589" customWidth="1"/>
    <col min="11789" max="11789" width="30.85546875" style="589" customWidth="1"/>
    <col min="11790" max="12032" width="7.5703125" style="589"/>
    <col min="12033" max="12033" width="10.140625" style="589" customWidth="1"/>
    <col min="12034" max="12034" width="45.7109375" style="589" customWidth="1"/>
    <col min="12035" max="12035" width="15.7109375" style="589" customWidth="1"/>
    <col min="12036" max="12037" width="17.7109375" style="589" customWidth="1"/>
    <col min="12038" max="12038" width="15.28515625" style="589" customWidth="1"/>
    <col min="12039" max="12039" width="35.7109375" style="589" customWidth="1"/>
    <col min="12040" max="12040" width="17.7109375" style="589" customWidth="1"/>
    <col min="12041" max="12041" width="15.28515625" style="589" customWidth="1"/>
    <col min="12042" max="12042" width="30.7109375" style="589" customWidth="1"/>
    <col min="12043" max="12043" width="7.5703125" style="589"/>
    <col min="12044" max="12044" width="23.7109375" style="589" customWidth="1"/>
    <col min="12045" max="12045" width="30.85546875" style="589" customWidth="1"/>
    <col min="12046" max="12288" width="7.5703125" style="589"/>
    <col min="12289" max="12289" width="10.140625" style="589" customWidth="1"/>
    <col min="12290" max="12290" width="45.7109375" style="589" customWidth="1"/>
    <col min="12291" max="12291" width="15.7109375" style="589" customWidth="1"/>
    <col min="12292" max="12293" width="17.7109375" style="589" customWidth="1"/>
    <col min="12294" max="12294" width="15.28515625" style="589" customWidth="1"/>
    <col min="12295" max="12295" width="35.7109375" style="589" customWidth="1"/>
    <col min="12296" max="12296" width="17.7109375" style="589" customWidth="1"/>
    <col min="12297" max="12297" width="15.28515625" style="589" customWidth="1"/>
    <col min="12298" max="12298" width="30.7109375" style="589" customWidth="1"/>
    <col min="12299" max="12299" width="7.5703125" style="589"/>
    <col min="12300" max="12300" width="23.7109375" style="589" customWidth="1"/>
    <col min="12301" max="12301" width="30.85546875" style="589" customWidth="1"/>
    <col min="12302" max="12544" width="7.5703125" style="589"/>
    <col min="12545" max="12545" width="10.140625" style="589" customWidth="1"/>
    <col min="12546" max="12546" width="45.7109375" style="589" customWidth="1"/>
    <col min="12547" max="12547" width="15.7109375" style="589" customWidth="1"/>
    <col min="12548" max="12549" width="17.7109375" style="589" customWidth="1"/>
    <col min="12550" max="12550" width="15.28515625" style="589" customWidth="1"/>
    <col min="12551" max="12551" width="35.7109375" style="589" customWidth="1"/>
    <col min="12552" max="12552" width="17.7109375" style="589" customWidth="1"/>
    <col min="12553" max="12553" width="15.28515625" style="589" customWidth="1"/>
    <col min="12554" max="12554" width="30.7109375" style="589" customWidth="1"/>
    <col min="12555" max="12555" width="7.5703125" style="589"/>
    <col min="12556" max="12556" width="23.7109375" style="589" customWidth="1"/>
    <col min="12557" max="12557" width="30.85546875" style="589" customWidth="1"/>
    <col min="12558" max="12800" width="7.5703125" style="589"/>
    <col min="12801" max="12801" width="10.140625" style="589" customWidth="1"/>
    <col min="12802" max="12802" width="45.7109375" style="589" customWidth="1"/>
    <col min="12803" max="12803" width="15.7109375" style="589" customWidth="1"/>
    <col min="12804" max="12805" width="17.7109375" style="589" customWidth="1"/>
    <col min="12806" max="12806" width="15.28515625" style="589" customWidth="1"/>
    <col min="12807" max="12807" width="35.7109375" style="589" customWidth="1"/>
    <col min="12808" max="12808" width="17.7109375" style="589" customWidth="1"/>
    <col min="12809" max="12809" width="15.28515625" style="589" customWidth="1"/>
    <col min="12810" max="12810" width="30.7109375" style="589" customWidth="1"/>
    <col min="12811" max="12811" width="7.5703125" style="589"/>
    <col min="12812" max="12812" width="23.7109375" style="589" customWidth="1"/>
    <col min="12813" max="12813" width="30.85546875" style="589" customWidth="1"/>
    <col min="12814" max="13056" width="7.5703125" style="589"/>
    <col min="13057" max="13057" width="10.140625" style="589" customWidth="1"/>
    <col min="13058" max="13058" width="45.7109375" style="589" customWidth="1"/>
    <col min="13059" max="13059" width="15.7109375" style="589" customWidth="1"/>
    <col min="13060" max="13061" width="17.7109375" style="589" customWidth="1"/>
    <col min="13062" max="13062" width="15.28515625" style="589" customWidth="1"/>
    <col min="13063" max="13063" width="35.7109375" style="589" customWidth="1"/>
    <col min="13064" max="13064" width="17.7109375" style="589" customWidth="1"/>
    <col min="13065" max="13065" width="15.28515625" style="589" customWidth="1"/>
    <col min="13066" max="13066" width="30.7109375" style="589" customWidth="1"/>
    <col min="13067" max="13067" width="7.5703125" style="589"/>
    <col min="13068" max="13068" width="23.7109375" style="589" customWidth="1"/>
    <col min="13069" max="13069" width="30.85546875" style="589" customWidth="1"/>
    <col min="13070" max="13312" width="7.5703125" style="589"/>
    <col min="13313" max="13313" width="10.140625" style="589" customWidth="1"/>
    <col min="13314" max="13314" width="45.7109375" style="589" customWidth="1"/>
    <col min="13315" max="13315" width="15.7109375" style="589" customWidth="1"/>
    <col min="13316" max="13317" width="17.7109375" style="589" customWidth="1"/>
    <col min="13318" max="13318" width="15.28515625" style="589" customWidth="1"/>
    <col min="13319" max="13319" width="35.7109375" style="589" customWidth="1"/>
    <col min="13320" max="13320" width="17.7109375" style="589" customWidth="1"/>
    <col min="13321" max="13321" width="15.28515625" style="589" customWidth="1"/>
    <col min="13322" max="13322" width="30.7109375" style="589" customWidth="1"/>
    <col min="13323" max="13323" width="7.5703125" style="589"/>
    <col min="13324" max="13324" width="23.7109375" style="589" customWidth="1"/>
    <col min="13325" max="13325" width="30.85546875" style="589" customWidth="1"/>
    <col min="13326" max="13568" width="7.5703125" style="589"/>
    <col min="13569" max="13569" width="10.140625" style="589" customWidth="1"/>
    <col min="13570" max="13570" width="45.7109375" style="589" customWidth="1"/>
    <col min="13571" max="13571" width="15.7109375" style="589" customWidth="1"/>
    <col min="13572" max="13573" width="17.7109375" style="589" customWidth="1"/>
    <col min="13574" max="13574" width="15.28515625" style="589" customWidth="1"/>
    <col min="13575" max="13575" width="35.7109375" style="589" customWidth="1"/>
    <col min="13576" max="13576" width="17.7109375" style="589" customWidth="1"/>
    <col min="13577" max="13577" width="15.28515625" style="589" customWidth="1"/>
    <col min="13578" max="13578" width="30.7109375" style="589" customWidth="1"/>
    <col min="13579" max="13579" width="7.5703125" style="589"/>
    <col min="13580" max="13580" width="23.7109375" style="589" customWidth="1"/>
    <col min="13581" max="13581" width="30.85546875" style="589" customWidth="1"/>
    <col min="13582" max="13824" width="7.5703125" style="589"/>
    <col min="13825" max="13825" width="10.140625" style="589" customWidth="1"/>
    <col min="13826" max="13826" width="45.7109375" style="589" customWidth="1"/>
    <col min="13827" max="13827" width="15.7109375" style="589" customWidth="1"/>
    <col min="13828" max="13829" width="17.7109375" style="589" customWidth="1"/>
    <col min="13830" max="13830" width="15.28515625" style="589" customWidth="1"/>
    <col min="13831" max="13831" width="35.7109375" style="589" customWidth="1"/>
    <col min="13832" max="13832" width="17.7109375" style="589" customWidth="1"/>
    <col min="13833" max="13833" width="15.28515625" style="589" customWidth="1"/>
    <col min="13834" max="13834" width="30.7109375" style="589" customWidth="1"/>
    <col min="13835" max="13835" width="7.5703125" style="589"/>
    <col min="13836" max="13836" width="23.7109375" style="589" customWidth="1"/>
    <col min="13837" max="13837" width="30.85546875" style="589" customWidth="1"/>
    <col min="13838" max="14080" width="7.5703125" style="589"/>
    <col min="14081" max="14081" width="10.140625" style="589" customWidth="1"/>
    <col min="14082" max="14082" width="45.7109375" style="589" customWidth="1"/>
    <col min="14083" max="14083" width="15.7109375" style="589" customWidth="1"/>
    <col min="14084" max="14085" width="17.7109375" style="589" customWidth="1"/>
    <col min="14086" max="14086" width="15.28515625" style="589" customWidth="1"/>
    <col min="14087" max="14087" width="35.7109375" style="589" customWidth="1"/>
    <col min="14088" max="14088" width="17.7109375" style="589" customWidth="1"/>
    <col min="14089" max="14089" width="15.28515625" style="589" customWidth="1"/>
    <col min="14090" max="14090" width="30.7109375" style="589" customWidth="1"/>
    <col min="14091" max="14091" width="7.5703125" style="589"/>
    <col min="14092" max="14092" width="23.7109375" style="589" customWidth="1"/>
    <col min="14093" max="14093" width="30.85546875" style="589" customWidth="1"/>
    <col min="14094" max="14336" width="7.5703125" style="589"/>
    <col min="14337" max="14337" width="10.140625" style="589" customWidth="1"/>
    <col min="14338" max="14338" width="45.7109375" style="589" customWidth="1"/>
    <col min="14339" max="14339" width="15.7109375" style="589" customWidth="1"/>
    <col min="14340" max="14341" width="17.7109375" style="589" customWidth="1"/>
    <col min="14342" max="14342" width="15.28515625" style="589" customWidth="1"/>
    <col min="14343" max="14343" width="35.7109375" style="589" customWidth="1"/>
    <col min="14344" max="14344" width="17.7109375" style="589" customWidth="1"/>
    <col min="14345" max="14345" width="15.28515625" style="589" customWidth="1"/>
    <col min="14346" max="14346" width="30.7109375" style="589" customWidth="1"/>
    <col min="14347" max="14347" width="7.5703125" style="589"/>
    <col min="14348" max="14348" width="23.7109375" style="589" customWidth="1"/>
    <col min="14349" max="14349" width="30.85546875" style="589" customWidth="1"/>
    <col min="14350" max="14592" width="7.5703125" style="589"/>
    <col min="14593" max="14593" width="10.140625" style="589" customWidth="1"/>
    <col min="14594" max="14594" width="45.7109375" style="589" customWidth="1"/>
    <col min="14595" max="14595" width="15.7109375" style="589" customWidth="1"/>
    <col min="14596" max="14597" width="17.7109375" style="589" customWidth="1"/>
    <col min="14598" max="14598" width="15.28515625" style="589" customWidth="1"/>
    <col min="14599" max="14599" width="35.7109375" style="589" customWidth="1"/>
    <col min="14600" max="14600" width="17.7109375" style="589" customWidth="1"/>
    <col min="14601" max="14601" width="15.28515625" style="589" customWidth="1"/>
    <col min="14602" max="14602" width="30.7109375" style="589" customWidth="1"/>
    <col min="14603" max="14603" width="7.5703125" style="589"/>
    <col min="14604" max="14604" width="23.7109375" style="589" customWidth="1"/>
    <col min="14605" max="14605" width="30.85546875" style="589" customWidth="1"/>
    <col min="14606" max="14848" width="7.5703125" style="589"/>
    <col min="14849" max="14849" width="10.140625" style="589" customWidth="1"/>
    <col min="14850" max="14850" width="45.7109375" style="589" customWidth="1"/>
    <col min="14851" max="14851" width="15.7109375" style="589" customWidth="1"/>
    <col min="14852" max="14853" width="17.7109375" style="589" customWidth="1"/>
    <col min="14854" max="14854" width="15.28515625" style="589" customWidth="1"/>
    <col min="14855" max="14855" width="35.7109375" style="589" customWidth="1"/>
    <col min="14856" max="14856" width="17.7109375" style="589" customWidth="1"/>
    <col min="14857" max="14857" width="15.28515625" style="589" customWidth="1"/>
    <col min="14858" max="14858" width="30.7109375" style="589" customWidth="1"/>
    <col min="14859" max="14859" width="7.5703125" style="589"/>
    <col min="14860" max="14860" width="23.7109375" style="589" customWidth="1"/>
    <col min="14861" max="14861" width="30.85546875" style="589" customWidth="1"/>
    <col min="14862" max="15104" width="7.5703125" style="589"/>
    <col min="15105" max="15105" width="10.140625" style="589" customWidth="1"/>
    <col min="15106" max="15106" width="45.7109375" style="589" customWidth="1"/>
    <col min="15107" max="15107" width="15.7109375" style="589" customWidth="1"/>
    <col min="15108" max="15109" width="17.7109375" style="589" customWidth="1"/>
    <col min="15110" max="15110" width="15.28515625" style="589" customWidth="1"/>
    <col min="15111" max="15111" width="35.7109375" style="589" customWidth="1"/>
    <col min="15112" max="15112" width="17.7109375" style="589" customWidth="1"/>
    <col min="15113" max="15113" width="15.28515625" style="589" customWidth="1"/>
    <col min="15114" max="15114" width="30.7109375" style="589" customWidth="1"/>
    <col min="15115" max="15115" width="7.5703125" style="589"/>
    <col min="15116" max="15116" width="23.7109375" style="589" customWidth="1"/>
    <col min="15117" max="15117" width="30.85546875" style="589" customWidth="1"/>
    <col min="15118" max="15360" width="7.5703125" style="589"/>
    <col min="15361" max="15361" width="10.140625" style="589" customWidth="1"/>
    <col min="15362" max="15362" width="45.7109375" style="589" customWidth="1"/>
    <col min="15363" max="15363" width="15.7109375" style="589" customWidth="1"/>
    <col min="15364" max="15365" width="17.7109375" style="589" customWidth="1"/>
    <col min="15366" max="15366" width="15.28515625" style="589" customWidth="1"/>
    <col min="15367" max="15367" width="35.7109375" style="589" customWidth="1"/>
    <col min="15368" max="15368" width="17.7109375" style="589" customWidth="1"/>
    <col min="15369" max="15369" width="15.28515625" style="589" customWidth="1"/>
    <col min="15370" max="15370" width="30.7109375" style="589" customWidth="1"/>
    <col min="15371" max="15371" width="7.5703125" style="589"/>
    <col min="15372" max="15372" width="23.7109375" style="589" customWidth="1"/>
    <col min="15373" max="15373" width="30.85546875" style="589" customWidth="1"/>
    <col min="15374" max="15616" width="7.5703125" style="589"/>
    <col min="15617" max="15617" width="10.140625" style="589" customWidth="1"/>
    <col min="15618" max="15618" width="45.7109375" style="589" customWidth="1"/>
    <col min="15619" max="15619" width="15.7109375" style="589" customWidth="1"/>
    <col min="15620" max="15621" width="17.7109375" style="589" customWidth="1"/>
    <col min="15622" max="15622" width="15.28515625" style="589" customWidth="1"/>
    <col min="15623" max="15623" width="35.7109375" style="589" customWidth="1"/>
    <col min="15624" max="15624" width="17.7109375" style="589" customWidth="1"/>
    <col min="15625" max="15625" width="15.28515625" style="589" customWidth="1"/>
    <col min="15626" max="15626" width="30.7109375" style="589" customWidth="1"/>
    <col min="15627" max="15627" width="7.5703125" style="589"/>
    <col min="15628" max="15628" width="23.7109375" style="589" customWidth="1"/>
    <col min="15629" max="15629" width="30.85546875" style="589" customWidth="1"/>
    <col min="15630" max="15872" width="7.5703125" style="589"/>
    <col min="15873" max="15873" width="10.140625" style="589" customWidth="1"/>
    <col min="15874" max="15874" width="45.7109375" style="589" customWidth="1"/>
    <col min="15875" max="15875" width="15.7109375" style="589" customWidth="1"/>
    <col min="15876" max="15877" width="17.7109375" style="589" customWidth="1"/>
    <col min="15878" max="15878" width="15.28515625" style="589" customWidth="1"/>
    <col min="15879" max="15879" width="35.7109375" style="589" customWidth="1"/>
    <col min="15880" max="15880" width="17.7109375" style="589" customWidth="1"/>
    <col min="15881" max="15881" width="15.28515625" style="589" customWidth="1"/>
    <col min="15882" max="15882" width="30.7109375" style="589" customWidth="1"/>
    <col min="15883" max="15883" width="7.5703125" style="589"/>
    <col min="15884" max="15884" width="23.7109375" style="589" customWidth="1"/>
    <col min="15885" max="15885" width="30.85546875" style="589" customWidth="1"/>
    <col min="15886" max="16128" width="7.5703125" style="589"/>
    <col min="16129" max="16129" width="10.140625" style="589" customWidth="1"/>
    <col min="16130" max="16130" width="45.7109375" style="589" customWidth="1"/>
    <col min="16131" max="16131" width="15.7109375" style="589" customWidth="1"/>
    <col min="16132" max="16133" width="17.7109375" style="589" customWidth="1"/>
    <col min="16134" max="16134" width="15.28515625" style="589" customWidth="1"/>
    <col min="16135" max="16135" width="35.7109375" style="589" customWidth="1"/>
    <col min="16136" max="16136" width="17.7109375" style="589" customWidth="1"/>
    <col min="16137" max="16137" width="15.28515625" style="589" customWidth="1"/>
    <col min="16138" max="16138" width="30.7109375" style="589" customWidth="1"/>
    <col min="16139" max="16139" width="7.5703125" style="589"/>
    <col min="16140" max="16140" width="23.7109375" style="589" customWidth="1"/>
    <col min="16141" max="16141" width="30.85546875" style="589" customWidth="1"/>
    <col min="16142" max="16384" width="7.5703125" style="589"/>
  </cols>
  <sheetData>
    <row r="1" spans="1:10" ht="18" customHeight="1" x14ac:dyDescent="0.25">
      <c r="A1" s="2340" t="s">
        <v>874</v>
      </c>
      <c r="B1" s="2340"/>
      <c r="C1" s="2340"/>
      <c r="D1" s="2340"/>
      <c r="E1" s="2340"/>
      <c r="F1" s="2340"/>
      <c r="G1" s="2340"/>
      <c r="H1" s="2340"/>
      <c r="I1" s="2340"/>
      <c r="J1" s="2340"/>
    </row>
    <row r="2" spans="1:10" ht="18.75" x14ac:dyDescent="0.25">
      <c r="A2" s="2340" t="s">
        <v>56</v>
      </c>
      <c r="B2" s="2340"/>
      <c r="C2" s="2340"/>
      <c r="D2" s="2340"/>
      <c r="E2" s="2340"/>
      <c r="F2" s="2340"/>
      <c r="G2" s="2340"/>
      <c r="H2" s="2340"/>
      <c r="I2" s="2340"/>
      <c r="J2" s="2340"/>
    </row>
    <row r="3" spans="1:10" s="590" customFormat="1" ht="18.75" x14ac:dyDescent="0.25">
      <c r="A3" s="2341" t="s">
        <v>276</v>
      </c>
      <c r="B3" s="2341"/>
      <c r="C3" s="2341"/>
      <c r="D3" s="2341"/>
      <c r="E3" s="2341"/>
      <c r="F3" s="2341"/>
      <c r="G3" s="2341"/>
      <c r="H3" s="2341"/>
      <c r="I3" s="2341"/>
      <c r="J3" s="2341"/>
    </row>
    <row r="4" spans="1:10" s="590" customFormat="1" ht="14.25" customHeight="1" x14ac:dyDescent="0.25">
      <c r="A4" s="2342" t="s">
        <v>1537</v>
      </c>
      <c r="B4" s="2342"/>
      <c r="C4" s="2342"/>
      <c r="D4" s="2342"/>
      <c r="E4" s="2342"/>
      <c r="F4" s="2342"/>
      <c r="G4" s="2342"/>
      <c r="H4" s="2342"/>
      <c r="I4" s="2342"/>
      <c r="J4" s="2342"/>
    </row>
    <row r="5" spans="1:10" s="590" customFormat="1" ht="12" hidden="1" customHeight="1" x14ac:dyDescent="0.25">
      <c r="A5" s="2343"/>
      <c r="B5" s="2343"/>
      <c r="C5" s="2343"/>
      <c r="D5" s="2343"/>
      <c r="E5" s="2343"/>
      <c r="F5" s="2343"/>
      <c r="G5" s="2343"/>
      <c r="H5" s="2343"/>
      <c r="I5" s="2343"/>
      <c r="J5" s="2343"/>
    </row>
    <row r="6" spans="1:10" ht="125.25" customHeight="1" x14ac:dyDescent="0.25">
      <c r="A6" s="999" t="s">
        <v>1</v>
      </c>
      <c r="B6" s="1015" t="s">
        <v>2</v>
      </c>
      <c r="C6" s="1015" t="s">
        <v>3</v>
      </c>
      <c r="D6" s="227" t="s">
        <v>892</v>
      </c>
      <c r="E6" s="945" t="s">
        <v>1587</v>
      </c>
      <c r="F6" s="945" t="s">
        <v>4</v>
      </c>
      <c r="G6" s="1015" t="s">
        <v>5</v>
      </c>
      <c r="H6" s="1015" t="s">
        <v>1588</v>
      </c>
      <c r="I6" s="1015" t="s">
        <v>6</v>
      </c>
      <c r="J6" s="1015" t="s">
        <v>7</v>
      </c>
    </row>
    <row r="7" spans="1:10" ht="18.75" x14ac:dyDescent="0.25">
      <c r="A7" s="615">
        <v>1</v>
      </c>
      <c r="B7" s="1013">
        <v>2</v>
      </c>
      <c r="C7" s="616">
        <v>3</v>
      </c>
      <c r="D7" s="1013">
        <v>4</v>
      </c>
      <c r="E7" s="1013">
        <v>5</v>
      </c>
      <c r="F7" s="1013">
        <v>6</v>
      </c>
      <c r="G7" s="1013">
        <v>7</v>
      </c>
      <c r="H7" s="1013">
        <v>8</v>
      </c>
      <c r="I7" s="1013">
        <v>9</v>
      </c>
      <c r="J7" s="1013">
        <v>10</v>
      </c>
    </row>
    <row r="8" spans="1:10" ht="45" customHeight="1" x14ac:dyDescent="0.25">
      <c r="A8" s="2332" t="s">
        <v>518</v>
      </c>
      <c r="B8" s="2333"/>
      <c r="C8" s="2333"/>
      <c r="D8" s="2333"/>
      <c r="E8" s="2333"/>
      <c r="F8" s="2333"/>
      <c r="G8" s="2333"/>
      <c r="H8" s="2333"/>
      <c r="I8" s="2333"/>
      <c r="J8" s="2334"/>
    </row>
    <row r="9" spans="1:10" ht="33.75" customHeight="1" x14ac:dyDescent="0.25">
      <c r="A9" s="2326" t="s">
        <v>9</v>
      </c>
      <c r="B9" s="2335" t="s">
        <v>580</v>
      </c>
      <c r="C9" s="617" t="s">
        <v>15</v>
      </c>
      <c r="D9" s="1231">
        <f>D10+D11</f>
        <v>1406802.59</v>
      </c>
      <c r="E9" s="1231">
        <f>E10+E11</f>
        <v>618369.19999999995</v>
      </c>
      <c r="F9" s="1231">
        <f>E9/D9*100</f>
        <v>43.955648389871101</v>
      </c>
      <c r="G9" s="1230"/>
      <c r="H9" s="1231">
        <f>H10+H11</f>
        <v>618369.19999999995</v>
      </c>
      <c r="I9" s="619">
        <f t="shared" ref="I9:I55" si="0">H9/D9*100</f>
        <v>43.955648389871101</v>
      </c>
      <c r="J9" s="1230"/>
    </row>
    <row r="10" spans="1:10" ht="94.5" customHeight="1" x14ac:dyDescent="0.25">
      <c r="A10" s="2327"/>
      <c r="B10" s="2336"/>
      <c r="C10" s="618" t="s">
        <v>16</v>
      </c>
      <c r="D10" s="619">
        <f>D16+D13</f>
        <v>1162468.03</v>
      </c>
      <c r="E10" s="619">
        <f>E16+E13</f>
        <v>479341.8</v>
      </c>
      <c r="F10" s="1231">
        <f t="shared" ref="F10:F55" si="1">E10/D10*100</f>
        <v>41.234837228168757</v>
      </c>
      <c r="G10" s="2323"/>
      <c r="H10" s="619">
        <f>H16+H13</f>
        <v>479341.8</v>
      </c>
      <c r="I10" s="619">
        <f t="shared" si="0"/>
        <v>41.234837228168757</v>
      </c>
      <c r="J10" s="2306"/>
    </row>
    <row r="11" spans="1:10" ht="108.75" customHeight="1" x14ac:dyDescent="0.25">
      <c r="A11" s="2328"/>
      <c r="B11" s="2337"/>
      <c r="C11" s="618" t="s">
        <v>19</v>
      </c>
      <c r="D11" s="619">
        <f>D14+D17</f>
        <v>244334.56</v>
      </c>
      <c r="E11" s="619">
        <f>E14+E17</f>
        <v>139027.4</v>
      </c>
      <c r="F11" s="1231">
        <f t="shared" si="1"/>
        <v>56.900423746849405</v>
      </c>
      <c r="G11" s="2325"/>
      <c r="H11" s="619">
        <f>H14+H17</f>
        <v>139027.4</v>
      </c>
      <c r="I11" s="619">
        <f t="shared" si="0"/>
        <v>56.900423746849405</v>
      </c>
      <c r="J11" s="2308"/>
    </row>
    <row r="12" spans="1:10" ht="38.25" customHeight="1" x14ac:dyDescent="0.25">
      <c r="A12" s="2338" t="s">
        <v>21</v>
      </c>
      <c r="B12" s="2339" t="s">
        <v>267</v>
      </c>
      <c r="C12" s="334" t="s">
        <v>15</v>
      </c>
      <c r="D12" s="591">
        <f>D14+D13</f>
        <v>387499.88</v>
      </c>
      <c r="E12" s="591">
        <f>E14+E13</f>
        <v>131080.4</v>
      </c>
      <c r="F12" s="591">
        <f t="shared" si="1"/>
        <v>33.827210475523238</v>
      </c>
      <c r="G12" s="2323" t="s">
        <v>1613</v>
      </c>
      <c r="H12" s="591">
        <f>H13+H14</f>
        <v>131080.4</v>
      </c>
      <c r="I12" s="591">
        <f>H12/D12*100</f>
        <v>33.827210475523238</v>
      </c>
      <c r="J12" s="2319" t="s">
        <v>1800</v>
      </c>
    </row>
    <row r="13" spans="1:10" ht="252.75" customHeight="1" x14ac:dyDescent="0.25">
      <c r="A13" s="2338"/>
      <c r="B13" s="2339"/>
      <c r="C13" s="620" t="s">
        <v>16</v>
      </c>
      <c r="D13" s="591">
        <v>194321.21</v>
      </c>
      <c r="E13" s="591">
        <v>16597.2</v>
      </c>
      <c r="F13" s="591">
        <f t="shared" si="1"/>
        <v>8.541116021251618</v>
      </c>
      <c r="G13" s="2325"/>
      <c r="H13" s="591">
        <f>E13</f>
        <v>16597.2</v>
      </c>
      <c r="I13" s="591">
        <f>F13</f>
        <v>8.541116021251618</v>
      </c>
      <c r="J13" s="2319"/>
    </row>
    <row r="14" spans="1:10" ht="94.5" customHeight="1" x14ac:dyDescent="0.25">
      <c r="A14" s="768"/>
      <c r="B14" s="588" t="s">
        <v>1801</v>
      </c>
      <c r="C14" s="334" t="s">
        <v>19</v>
      </c>
      <c r="D14" s="591">
        <v>193178.67</v>
      </c>
      <c r="E14" s="591">
        <v>114483.2</v>
      </c>
      <c r="F14" s="591">
        <f t="shared" si="1"/>
        <v>59.262857540120748</v>
      </c>
      <c r="G14" s="588"/>
      <c r="H14" s="591">
        <f>E14</f>
        <v>114483.2</v>
      </c>
      <c r="I14" s="591">
        <f t="shared" si="0"/>
        <v>59.262857540120748</v>
      </c>
      <c r="J14" s="588"/>
    </row>
    <row r="15" spans="1:10" ht="24.75" customHeight="1" x14ac:dyDescent="0.25">
      <c r="A15" s="2320" t="s">
        <v>29</v>
      </c>
      <c r="B15" s="2329" t="s">
        <v>581</v>
      </c>
      <c r="C15" s="334" t="s">
        <v>15</v>
      </c>
      <c r="D15" s="591">
        <f>D16+D17</f>
        <v>1019302.71</v>
      </c>
      <c r="E15" s="591">
        <f>E16+E17</f>
        <v>487288.8</v>
      </c>
      <c r="F15" s="591">
        <f t="shared" si="1"/>
        <v>47.806092853417411</v>
      </c>
      <c r="G15" s="2323" t="s">
        <v>1614</v>
      </c>
      <c r="H15" s="591">
        <f>H16+H17</f>
        <v>487288.8</v>
      </c>
      <c r="I15" s="591">
        <f t="shared" si="0"/>
        <v>47.806092853417411</v>
      </c>
      <c r="J15" s="2323" t="s">
        <v>1800</v>
      </c>
    </row>
    <row r="16" spans="1:10" ht="132.75" customHeight="1" x14ac:dyDescent="0.25">
      <c r="A16" s="2321"/>
      <c r="B16" s="2330"/>
      <c r="C16" s="334" t="s">
        <v>16</v>
      </c>
      <c r="D16" s="591">
        <v>968146.82</v>
      </c>
      <c r="E16" s="591">
        <v>462744.6</v>
      </c>
      <c r="F16" s="591">
        <f>E16/D16*100</f>
        <v>47.796944682419138</v>
      </c>
      <c r="G16" s="2324"/>
      <c r="H16" s="591">
        <f>E16</f>
        <v>462744.6</v>
      </c>
      <c r="I16" s="591">
        <f t="shared" si="0"/>
        <v>47.796944682419138</v>
      </c>
      <c r="J16" s="2324"/>
    </row>
    <row r="17" spans="1:10" ht="104.25" customHeight="1" x14ac:dyDescent="0.25">
      <c r="A17" s="2322"/>
      <c r="B17" s="2331"/>
      <c r="C17" s="334" t="s">
        <v>19</v>
      </c>
      <c r="D17" s="591">
        <v>51155.89</v>
      </c>
      <c r="E17" s="591">
        <v>24544.2</v>
      </c>
      <c r="F17" s="591">
        <f>E17/D17*100</f>
        <v>47.97922585258511</v>
      </c>
      <c r="G17" s="2325"/>
      <c r="H17" s="591">
        <f>E17</f>
        <v>24544.2</v>
      </c>
      <c r="I17" s="591">
        <f t="shared" si="0"/>
        <v>47.97922585258511</v>
      </c>
      <c r="J17" s="2325"/>
    </row>
    <row r="18" spans="1:10" ht="29.25" customHeight="1" x14ac:dyDescent="0.25">
      <c r="A18" s="2326" t="s">
        <v>12</v>
      </c>
      <c r="B18" s="2306" t="s">
        <v>268</v>
      </c>
      <c r="C18" s="618" t="s">
        <v>15</v>
      </c>
      <c r="D18" s="619">
        <f>D19+D20</f>
        <v>512921.74</v>
      </c>
      <c r="E18" s="619">
        <f>E19+E20</f>
        <v>142496.29</v>
      </c>
      <c r="F18" s="619">
        <f t="shared" ref="F18:F20" si="2">E18/D18*100</f>
        <v>27.781292717286661</v>
      </c>
      <c r="G18" s="2306"/>
      <c r="H18" s="619">
        <f>H19+H20</f>
        <v>142496.29</v>
      </c>
      <c r="I18" s="619">
        <f t="shared" si="0"/>
        <v>27.781292717286661</v>
      </c>
      <c r="J18" s="2306"/>
    </row>
    <row r="19" spans="1:10" ht="104.25" customHeight="1" x14ac:dyDescent="0.25">
      <c r="A19" s="2327"/>
      <c r="B19" s="2307"/>
      <c r="C19" s="618" t="s">
        <v>16</v>
      </c>
      <c r="D19" s="619">
        <f>D23</f>
        <v>321660.64</v>
      </c>
      <c r="E19" s="619">
        <f>E23</f>
        <v>87274.8</v>
      </c>
      <c r="F19" s="619">
        <f t="shared" si="2"/>
        <v>27.132570525259169</v>
      </c>
      <c r="G19" s="2307"/>
      <c r="H19" s="619">
        <f>H23</f>
        <v>87274.8</v>
      </c>
      <c r="I19" s="619">
        <f t="shared" si="0"/>
        <v>27.132570525259169</v>
      </c>
      <c r="J19" s="2307"/>
    </row>
    <row r="20" spans="1:10" ht="104.25" customHeight="1" x14ac:dyDescent="0.25">
      <c r="A20" s="2328"/>
      <c r="B20" s="2308"/>
      <c r="C20" s="618" t="s">
        <v>19</v>
      </c>
      <c r="D20" s="619">
        <f>D21+D24</f>
        <v>191261.09999999998</v>
      </c>
      <c r="E20" s="619">
        <f>E21+E24</f>
        <v>55221.49</v>
      </c>
      <c r="F20" s="619">
        <f t="shared" si="2"/>
        <v>28.872305973352656</v>
      </c>
      <c r="G20" s="2308"/>
      <c r="H20" s="619">
        <f>H21+H24</f>
        <v>55221.49</v>
      </c>
      <c r="I20" s="619">
        <f t="shared" si="0"/>
        <v>28.872305973352656</v>
      </c>
      <c r="J20" s="2308"/>
    </row>
    <row r="21" spans="1:10" ht="142.5" customHeight="1" x14ac:dyDescent="0.25">
      <c r="A21" s="621" t="s">
        <v>13</v>
      </c>
      <c r="B21" s="588" t="s">
        <v>269</v>
      </c>
      <c r="C21" s="334" t="s">
        <v>19</v>
      </c>
      <c r="D21" s="591">
        <v>20538.55</v>
      </c>
      <c r="E21" s="591">
        <v>1181.0899999999999</v>
      </c>
      <c r="F21" s="591">
        <f>E21/D21*100</f>
        <v>5.7506006996599082</v>
      </c>
      <c r="G21" s="588" t="s">
        <v>929</v>
      </c>
      <c r="H21" s="591">
        <f>E21</f>
        <v>1181.0899999999999</v>
      </c>
      <c r="I21" s="591">
        <f>H21/D21*100</f>
        <v>5.7506006996599082</v>
      </c>
      <c r="J21" s="588" t="s">
        <v>1615</v>
      </c>
    </row>
    <row r="22" spans="1:10" ht="62.25" customHeight="1" x14ac:dyDescent="0.25">
      <c r="A22" s="2320" t="s">
        <v>22</v>
      </c>
      <c r="B22" s="2323" t="s">
        <v>1472</v>
      </c>
      <c r="C22" s="334" t="s">
        <v>15</v>
      </c>
      <c r="D22" s="591">
        <f>D23+D24</f>
        <v>492383.19</v>
      </c>
      <c r="E22" s="591">
        <f>E23+E24</f>
        <v>141315.20000000001</v>
      </c>
      <c r="F22" s="591">
        <f t="shared" ref="F22:F24" si="3">E22/D22*100</f>
        <v>28.700248682332152</v>
      </c>
      <c r="G22" s="588"/>
      <c r="H22" s="591">
        <f>E22</f>
        <v>141315.20000000001</v>
      </c>
      <c r="I22" s="591">
        <f>H22/D22*100</f>
        <v>28.700248682332152</v>
      </c>
      <c r="J22" s="2323" t="s">
        <v>1800</v>
      </c>
    </row>
    <row r="23" spans="1:10" ht="117.75" customHeight="1" x14ac:dyDescent="0.25">
      <c r="A23" s="2321"/>
      <c r="B23" s="2324"/>
      <c r="C23" s="334" t="s">
        <v>16</v>
      </c>
      <c r="D23" s="591">
        <v>321660.64</v>
      </c>
      <c r="E23" s="591">
        <v>87274.8</v>
      </c>
      <c r="F23" s="591">
        <f t="shared" si="3"/>
        <v>27.132570525259169</v>
      </c>
      <c r="G23" s="2323" t="s">
        <v>1616</v>
      </c>
      <c r="H23" s="591">
        <f>E23</f>
        <v>87274.8</v>
      </c>
      <c r="I23" s="591">
        <f t="shared" ref="I23:I24" si="4">H23/D23*100</f>
        <v>27.132570525259169</v>
      </c>
      <c r="J23" s="2324"/>
    </row>
    <row r="24" spans="1:10" ht="321" customHeight="1" x14ac:dyDescent="0.25">
      <c r="A24" s="2322"/>
      <c r="B24" s="2325"/>
      <c r="C24" s="334" t="s">
        <v>19</v>
      </c>
      <c r="D24" s="591">
        <v>170722.55</v>
      </c>
      <c r="E24" s="591">
        <v>54040.4</v>
      </c>
      <c r="F24" s="591">
        <f t="shared" si="3"/>
        <v>31.653932066970654</v>
      </c>
      <c r="G24" s="2325"/>
      <c r="H24" s="591">
        <f>E24</f>
        <v>54040.4</v>
      </c>
      <c r="I24" s="591">
        <f t="shared" si="4"/>
        <v>31.653932066970654</v>
      </c>
      <c r="J24" s="2325"/>
    </row>
    <row r="25" spans="1:10" ht="38.25" customHeight="1" x14ac:dyDescent="0.25">
      <c r="A25" s="2326" t="s">
        <v>14</v>
      </c>
      <c r="B25" s="2306" t="s">
        <v>270</v>
      </c>
      <c r="C25" s="622" t="s">
        <v>15</v>
      </c>
      <c r="D25" s="619">
        <f>D26+D27+D28</f>
        <v>1062512</v>
      </c>
      <c r="E25" s="619">
        <f>E26+E27+E28</f>
        <v>509552.49</v>
      </c>
      <c r="F25" s="619">
        <f t="shared" si="1"/>
        <v>47.957339775927238</v>
      </c>
      <c r="G25" s="2306"/>
      <c r="H25" s="619">
        <f>H26+H27+H28</f>
        <v>509552.49</v>
      </c>
      <c r="I25" s="619">
        <f t="shared" si="0"/>
        <v>47.957339775927238</v>
      </c>
      <c r="J25" s="2306"/>
    </row>
    <row r="26" spans="1:10" ht="58.5" customHeight="1" x14ac:dyDescent="0.25">
      <c r="A26" s="2327"/>
      <c r="B26" s="2307"/>
      <c r="C26" s="622" t="s">
        <v>18</v>
      </c>
      <c r="D26" s="619">
        <v>246101.4</v>
      </c>
      <c r="E26" s="619">
        <f>E33</f>
        <v>148796.79999999999</v>
      </c>
      <c r="F26" s="619">
        <f t="shared" si="1"/>
        <v>60.46158209583529</v>
      </c>
      <c r="G26" s="2307"/>
      <c r="H26" s="619">
        <f>H33</f>
        <v>148796.79999999999</v>
      </c>
      <c r="I26" s="619">
        <f t="shared" si="0"/>
        <v>60.46158209583529</v>
      </c>
      <c r="J26" s="2307"/>
    </row>
    <row r="27" spans="1:10" ht="108.75" customHeight="1" x14ac:dyDescent="0.25">
      <c r="A27" s="2327"/>
      <c r="B27" s="2307"/>
      <c r="C27" s="618" t="s">
        <v>16</v>
      </c>
      <c r="D27" s="619">
        <v>472990.9</v>
      </c>
      <c r="E27" s="619">
        <f>E30+E34</f>
        <v>203751.49</v>
      </c>
      <c r="F27" s="619">
        <f t="shared" si="1"/>
        <v>43.07725370614952</v>
      </c>
      <c r="G27" s="2307"/>
      <c r="H27" s="619">
        <f>H30+H34</f>
        <v>203751.49</v>
      </c>
      <c r="I27" s="619">
        <f t="shared" si="0"/>
        <v>43.07725370614952</v>
      </c>
      <c r="J27" s="2307"/>
    </row>
    <row r="28" spans="1:10" ht="108.75" customHeight="1" x14ac:dyDescent="0.25">
      <c r="A28" s="2328"/>
      <c r="B28" s="2308"/>
      <c r="C28" s="623" t="s">
        <v>19</v>
      </c>
      <c r="D28" s="624">
        <f>D31+D35</f>
        <v>343419.7</v>
      </c>
      <c r="E28" s="624">
        <f>E31+E35</f>
        <v>157004.19999999998</v>
      </c>
      <c r="F28" s="624">
        <f t="shared" si="1"/>
        <v>45.717878153175242</v>
      </c>
      <c r="G28" s="2308"/>
      <c r="H28" s="624">
        <f>H31+H35</f>
        <v>157004.19999999998</v>
      </c>
      <c r="I28" s="624">
        <f t="shared" si="0"/>
        <v>45.717878153175242</v>
      </c>
      <c r="J28" s="2308"/>
    </row>
    <row r="29" spans="1:10" ht="24.75" customHeight="1" x14ac:dyDescent="0.25">
      <c r="A29" s="2295" t="s">
        <v>97</v>
      </c>
      <c r="B29" s="2323" t="s">
        <v>1571</v>
      </c>
      <c r="C29" s="334" t="s">
        <v>15</v>
      </c>
      <c r="D29" s="591">
        <f>D30+D31</f>
        <v>302500</v>
      </c>
      <c r="E29" s="591">
        <f>E30+E31</f>
        <v>56.8</v>
      </c>
      <c r="F29" s="1232">
        <f t="shared" si="1"/>
        <v>1.8776859504132232E-2</v>
      </c>
      <c r="G29" s="2323" t="s">
        <v>1617</v>
      </c>
      <c r="H29" s="591">
        <f>H30+H31</f>
        <v>56.8</v>
      </c>
      <c r="I29" s="591">
        <f>H29/D29*100</f>
        <v>1.8776859504132232E-2</v>
      </c>
      <c r="J29" s="2323" t="s">
        <v>1800</v>
      </c>
    </row>
    <row r="30" spans="1:10" ht="78" customHeight="1" x14ac:dyDescent="0.25">
      <c r="A30" s="2296"/>
      <c r="B30" s="2324"/>
      <c r="C30" s="334" t="s">
        <v>16</v>
      </c>
      <c r="D30" s="591">
        <v>189062.5</v>
      </c>
      <c r="E30" s="591">
        <v>0</v>
      </c>
      <c r="F30" s="1232">
        <f t="shared" si="1"/>
        <v>0</v>
      </c>
      <c r="G30" s="2324"/>
      <c r="H30" s="591">
        <v>0</v>
      </c>
      <c r="I30" s="591">
        <v>0</v>
      </c>
      <c r="J30" s="2324"/>
    </row>
    <row r="31" spans="1:10" ht="103.5" customHeight="1" x14ac:dyDescent="0.25">
      <c r="A31" s="2297"/>
      <c r="B31" s="2325"/>
      <c r="C31" s="334" t="s">
        <v>19</v>
      </c>
      <c r="D31" s="591">
        <v>113437.5</v>
      </c>
      <c r="E31" s="591">
        <v>56.8</v>
      </c>
      <c r="F31" s="1232">
        <f t="shared" si="1"/>
        <v>5.0071625344352617E-2</v>
      </c>
      <c r="G31" s="2325"/>
      <c r="H31" s="591">
        <f>E31</f>
        <v>56.8</v>
      </c>
      <c r="I31" s="591">
        <f>H31/D31*100</f>
        <v>5.0071625344352617E-2</v>
      </c>
      <c r="J31" s="2325"/>
    </row>
    <row r="32" spans="1:10" ht="24" customHeight="1" x14ac:dyDescent="0.25">
      <c r="A32" s="2320" t="s">
        <v>355</v>
      </c>
      <c r="B32" s="2323" t="s">
        <v>1572</v>
      </c>
      <c r="C32" s="588" t="s">
        <v>15</v>
      </c>
      <c r="D32" s="591">
        <f>D33+D34+D35</f>
        <v>760012</v>
      </c>
      <c r="E32" s="591">
        <f>E33+E34+E35</f>
        <v>509495.68999999994</v>
      </c>
      <c r="F32" s="591">
        <f>E32/D32*100</f>
        <v>67.037848086609159</v>
      </c>
      <c r="G32" s="2323" t="s">
        <v>1618</v>
      </c>
      <c r="H32" s="591">
        <f>H33+H34+H35</f>
        <v>509495.68999999994</v>
      </c>
      <c r="I32" s="591">
        <f>H32/D32*100</f>
        <v>67.037848086609159</v>
      </c>
      <c r="J32" s="2323"/>
    </row>
    <row r="33" spans="1:10" ht="65.25" customHeight="1" x14ac:dyDescent="0.25">
      <c r="A33" s="2321"/>
      <c r="B33" s="2324"/>
      <c r="C33" s="588" t="s">
        <v>18</v>
      </c>
      <c r="D33" s="591">
        <v>246101.4</v>
      </c>
      <c r="E33" s="591">
        <v>148796.79999999999</v>
      </c>
      <c r="F33" s="591">
        <f t="shared" ref="F33:F35" si="5">E33/D33*100</f>
        <v>60.46158209583529</v>
      </c>
      <c r="G33" s="2324"/>
      <c r="H33" s="591">
        <f>E33</f>
        <v>148796.79999999999</v>
      </c>
      <c r="I33" s="591">
        <f t="shared" ref="I33:I35" si="6">H33/D33*100</f>
        <v>60.46158209583529</v>
      </c>
      <c r="J33" s="2324"/>
    </row>
    <row r="34" spans="1:10" ht="79.5" customHeight="1" x14ac:dyDescent="0.25">
      <c r="A34" s="2321"/>
      <c r="B34" s="2324"/>
      <c r="C34" s="334" t="s">
        <v>16</v>
      </c>
      <c r="D34" s="591">
        <v>283928.40000000002</v>
      </c>
      <c r="E34" s="591">
        <v>203751.49</v>
      </c>
      <c r="F34" s="591">
        <f t="shared" si="5"/>
        <v>71.761574396925411</v>
      </c>
      <c r="G34" s="2324"/>
      <c r="H34" s="591">
        <f>E34</f>
        <v>203751.49</v>
      </c>
      <c r="I34" s="591">
        <f t="shared" si="6"/>
        <v>71.761574396925411</v>
      </c>
      <c r="J34" s="2324"/>
    </row>
    <row r="35" spans="1:10" ht="100.5" customHeight="1" x14ac:dyDescent="0.25">
      <c r="A35" s="2322"/>
      <c r="B35" s="2325"/>
      <c r="C35" s="334" t="s">
        <v>19</v>
      </c>
      <c r="D35" s="591">
        <v>229982.2</v>
      </c>
      <c r="E35" s="591">
        <v>156947.4</v>
      </c>
      <c r="F35" s="591">
        <f t="shared" si="5"/>
        <v>68.243281436563336</v>
      </c>
      <c r="G35" s="2325"/>
      <c r="H35" s="591">
        <f>E35</f>
        <v>156947.4</v>
      </c>
      <c r="I35" s="591">
        <f t="shared" si="6"/>
        <v>68.243281436563336</v>
      </c>
      <c r="J35" s="2325"/>
    </row>
    <row r="36" spans="1:10" ht="42" customHeight="1" x14ac:dyDescent="0.25">
      <c r="A36" s="2304"/>
      <c r="B36" s="2305" t="s">
        <v>53</v>
      </c>
      <c r="C36" s="622" t="s">
        <v>15</v>
      </c>
      <c r="D36" s="619">
        <f>D38+D39+D37</f>
        <v>2982236.3299999996</v>
      </c>
      <c r="E36" s="619">
        <f>E38+E39+E37</f>
        <v>1270417.98</v>
      </c>
      <c r="F36" s="619">
        <f t="shared" si="1"/>
        <v>42.599507195997447</v>
      </c>
      <c r="G36" s="2318"/>
      <c r="H36" s="619">
        <f>H38+H39+H37</f>
        <v>1270417.98</v>
      </c>
      <c r="I36" s="619">
        <f>H36/D36*100</f>
        <v>42.599507195997447</v>
      </c>
      <c r="J36" s="2319"/>
    </row>
    <row r="37" spans="1:10" ht="63" customHeight="1" x14ac:dyDescent="0.25">
      <c r="A37" s="2304"/>
      <c r="B37" s="2305"/>
      <c r="C37" s="622" t="s">
        <v>18</v>
      </c>
      <c r="D37" s="619">
        <f>D26</f>
        <v>246101.4</v>
      </c>
      <c r="E37" s="619">
        <f>E26</f>
        <v>148796.79999999999</v>
      </c>
      <c r="F37" s="619">
        <f t="shared" si="1"/>
        <v>60.46158209583529</v>
      </c>
      <c r="G37" s="2318"/>
      <c r="H37" s="619">
        <f>H26</f>
        <v>148796.79999999999</v>
      </c>
      <c r="I37" s="619">
        <f>H37/D37*100</f>
        <v>60.46158209583529</v>
      </c>
      <c r="J37" s="2319"/>
    </row>
    <row r="38" spans="1:10" ht="81" customHeight="1" x14ac:dyDescent="0.25">
      <c r="A38" s="2304"/>
      <c r="B38" s="2305"/>
      <c r="C38" s="622" t="s">
        <v>16</v>
      </c>
      <c r="D38" s="619">
        <f>D10+D19+D27</f>
        <v>1957119.5699999998</v>
      </c>
      <c r="E38" s="619">
        <f>E10+E19+E27</f>
        <v>770368.09</v>
      </c>
      <c r="F38" s="619">
        <f t="shared" si="1"/>
        <v>39.362341566080197</v>
      </c>
      <c r="G38" s="2318"/>
      <c r="H38" s="619">
        <f>H10+H19+H27</f>
        <v>770368.09</v>
      </c>
      <c r="I38" s="619">
        <f>H38/D38*100</f>
        <v>39.362341566080197</v>
      </c>
      <c r="J38" s="2319"/>
    </row>
    <row r="39" spans="1:10" ht="105.75" customHeight="1" x14ac:dyDescent="0.25">
      <c r="A39" s="2304"/>
      <c r="B39" s="2305"/>
      <c r="C39" s="618" t="s">
        <v>19</v>
      </c>
      <c r="D39" s="619">
        <f>D11+D20+D28</f>
        <v>779015.36</v>
      </c>
      <c r="E39" s="619">
        <f>E11+E20+E28</f>
        <v>351253.08999999997</v>
      </c>
      <c r="F39" s="619">
        <f t="shared" si="1"/>
        <v>45.08936640222344</v>
      </c>
      <c r="G39" s="2318"/>
      <c r="H39" s="619">
        <f>H11+H20+H28</f>
        <v>351253.08999999997</v>
      </c>
      <c r="I39" s="619">
        <f t="shared" si="0"/>
        <v>45.08936640222344</v>
      </c>
      <c r="J39" s="2319"/>
    </row>
    <row r="40" spans="1:10" ht="44.25" customHeight="1" x14ac:dyDescent="0.25">
      <c r="A40" s="2315" t="s">
        <v>519</v>
      </c>
      <c r="B40" s="2316"/>
      <c r="C40" s="2316"/>
      <c r="D40" s="2316"/>
      <c r="E40" s="2316"/>
      <c r="F40" s="2316"/>
      <c r="G40" s="2316"/>
      <c r="H40" s="2316"/>
      <c r="I40" s="2316"/>
      <c r="J40" s="2317"/>
    </row>
    <row r="41" spans="1:10" ht="122.25" customHeight="1" x14ac:dyDescent="0.25">
      <c r="A41" s="621" t="s">
        <v>9</v>
      </c>
      <c r="B41" s="618" t="s">
        <v>273</v>
      </c>
      <c r="C41" s="618" t="s">
        <v>19</v>
      </c>
      <c r="D41" s="619">
        <f>D42</f>
        <v>273139.59000000003</v>
      </c>
      <c r="E41" s="619">
        <f>E42</f>
        <v>48826.1</v>
      </c>
      <c r="F41" s="619">
        <f t="shared" ref="F41:F47" si="7">E41/D41*100</f>
        <v>17.875878044629122</v>
      </c>
      <c r="G41" s="334"/>
      <c r="H41" s="619">
        <f>H42</f>
        <v>48826.1</v>
      </c>
      <c r="I41" s="619">
        <f>H41/D41*100</f>
        <v>17.875878044629122</v>
      </c>
      <c r="J41" s="620"/>
    </row>
    <row r="42" spans="1:10" ht="155.25" customHeight="1" x14ac:dyDescent="0.25">
      <c r="A42" s="625" t="s">
        <v>10</v>
      </c>
      <c r="B42" s="334" t="s">
        <v>274</v>
      </c>
      <c r="C42" s="626" t="s">
        <v>19</v>
      </c>
      <c r="D42" s="591">
        <v>273139.59000000003</v>
      </c>
      <c r="E42" s="591">
        <v>48826.1</v>
      </c>
      <c r="F42" s="591">
        <f t="shared" si="7"/>
        <v>17.875878044629122</v>
      </c>
      <c r="G42" s="334" t="s">
        <v>1099</v>
      </c>
      <c r="H42" s="591">
        <f>E42</f>
        <v>48826.1</v>
      </c>
      <c r="I42" s="619">
        <f>H42/D42*100</f>
        <v>17.875878044629122</v>
      </c>
      <c r="J42" s="334" t="s">
        <v>1802</v>
      </c>
    </row>
    <row r="43" spans="1:10" ht="30" customHeight="1" x14ac:dyDescent="0.25">
      <c r="A43" s="2295" t="s">
        <v>12</v>
      </c>
      <c r="B43" s="2298" t="s">
        <v>1394</v>
      </c>
      <c r="C43" s="622" t="s">
        <v>15</v>
      </c>
      <c r="D43" s="619">
        <f t="shared" ref="D43:E45" si="8">D46</f>
        <v>307822.98</v>
      </c>
      <c r="E43" s="619">
        <f t="shared" si="8"/>
        <v>164424.83000000002</v>
      </c>
      <c r="F43" s="619">
        <f t="shared" si="7"/>
        <v>53.415385037205489</v>
      </c>
      <c r="G43" s="2301"/>
      <c r="H43" s="619">
        <f>H44+H45</f>
        <v>164424.83000000002</v>
      </c>
      <c r="I43" s="619">
        <f t="shared" ref="I43:I48" si="9">F43</f>
        <v>53.415385037205489</v>
      </c>
      <c r="J43" s="2301"/>
    </row>
    <row r="44" spans="1:10" ht="115.5" customHeight="1" x14ac:dyDescent="0.25">
      <c r="A44" s="2296"/>
      <c r="B44" s="2299"/>
      <c r="C44" s="622" t="s">
        <v>16</v>
      </c>
      <c r="D44" s="619">
        <f t="shared" si="8"/>
        <v>5.85</v>
      </c>
      <c r="E44" s="619">
        <f>E47</f>
        <v>5.85</v>
      </c>
      <c r="F44" s="619">
        <f t="shared" si="7"/>
        <v>100</v>
      </c>
      <c r="G44" s="2302"/>
      <c r="H44" s="619">
        <f>H47</f>
        <v>5.85</v>
      </c>
      <c r="I44" s="619">
        <f t="shared" si="9"/>
        <v>100</v>
      </c>
      <c r="J44" s="2302"/>
    </row>
    <row r="45" spans="1:10" ht="120" customHeight="1" x14ac:dyDescent="0.25">
      <c r="A45" s="2297"/>
      <c r="B45" s="2300"/>
      <c r="C45" s="618" t="s">
        <v>19</v>
      </c>
      <c r="D45" s="619">
        <f t="shared" si="8"/>
        <v>307817.13</v>
      </c>
      <c r="E45" s="619">
        <f>E48</f>
        <v>164418.98000000001</v>
      </c>
      <c r="F45" s="619">
        <f t="shared" si="7"/>
        <v>53.41449970636787</v>
      </c>
      <c r="G45" s="2303"/>
      <c r="H45" s="619">
        <f t="shared" ref="H45" si="10">E45</f>
        <v>164418.98000000001</v>
      </c>
      <c r="I45" s="619">
        <f t="shared" si="9"/>
        <v>53.41449970636787</v>
      </c>
      <c r="J45" s="2303"/>
    </row>
    <row r="46" spans="1:10" ht="25.5" customHeight="1" x14ac:dyDescent="0.25">
      <c r="A46" s="2295" t="s">
        <v>49</v>
      </c>
      <c r="B46" s="2301" t="s">
        <v>771</v>
      </c>
      <c r="C46" s="588" t="s">
        <v>15</v>
      </c>
      <c r="D46" s="591">
        <f>D47+D48</f>
        <v>307822.98</v>
      </c>
      <c r="E46" s="591">
        <f>E47+E48</f>
        <v>164424.83000000002</v>
      </c>
      <c r="F46" s="591">
        <f t="shared" si="7"/>
        <v>53.415385037205489</v>
      </c>
      <c r="G46" s="2301" t="s">
        <v>2026</v>
      </c>
      <c r="H46" s="591">
        <f>H47+H48</f>
        <v>164424.83000000002</v>
      </c>
      <c r="I46" s="591">
        <f t="shared" si="9"/>
        <v>53.415385037205489</v>
      </c>
      <c r="J46" s="2301" t="s">
        <v>1803</v>
      </c>
    </row>
    <row r="47" spans="1:10" ht="84" customHeight="1" x14ac:dyDescent="0.25">
      <c r="A47" s="2296"/>
      <c r="B47" s="2302"/>
      <c r="C47" s="588" t="s">
        <v>16</v>
      </c>
      <c r="D47" s="591">
        <v>5.85</v>
      </c>
      <c r="E47" s="591">
        <v>5.85</v>
      </c>
      <c r="F47" s="591">
        <f t="shared" si="7"/>
        <v>100</v>
      </c>
      <c r="G47" s="2302"/>
      <c r="H47" s="591">
        <v>5.85</v>
      </c>
      <c r="I47" s="591">
        <f t="shared" si="9"/>
        <v>100</v>
      </c>
      <c r="J47" s="2302"/>
    </row>
    <row r="48" spans="1:10" ht="106.5" customHeight="1" x14ac:dyDescent="0.25">
      <c r="A48" s="2297"/>
      <c r="B48" s="2303"/>
      <c r="C48" s="334" t="s">
        <v>19</v>
      </c>
      <c r="D48" s="591">
        <v>307817.13</v>
      </c>
      <c r="E48" s="591">
        <v>164418.98000000001</v>
      </c>
      <c r="F48" s="591">
        <f>E48/D48*100</f>
        <v>53.41449970636787</v>
      </c>
      <c r="G48" s="2303"/>
      <c r="H48" s="591">
        <f>E48</f>
        <v>164418.98000000001</v>
      </c>
      <c r="I48" s="591">
        <f t="shared" si="9"/>
        <v>53.41449970636787</v>
      </c>
      <c r="J48" s="2303"/>
    </row>
    <row r="49" spans="1:10" ht="30" customHeight="1" x14ac:dyDescent="0.25">
      <c r="A49" s="2309"/>
      <c r="B49" s="2312" t="s">
        <v>75</v>
      </c>
      <c r="C49" s="622" t="s">
        <v>15</v>
      </c>
      <c r="D49" s="619">
        <f>D50+D51</f>
        <v>580962.56999999995</v>
      </c>
      <c r="E49" s="619">
        <f>E50+E51</f>
        <v>213250.93000000002</v>
      </c>
      <c r="F49" s="619">
        <f>E49/D49*100</f>
        <v>36.706483517518187</v>
      </c>
      <c r="G49" s="620"/>
      <c r="H49" s="619">
        <f>H50+H51</f>
        <v>213250.93000000002</v>
      </c>
      <c r="I49" s="619">
        <f>H49/D49*100</f>
        <v>36.706483517518187</v>
      </c>
      <c r="J49" s="620"/>
    </row>
    <row r="50" spans="1:10" ht="77.25" customHeight="1" x14ac:dyDescent="0.25">
      <c r="A50" s="2310"/>
      <c r="B50" s="2313"/>
      <c r="C50" s="622" t="s">
        <v>16</v>
      </c>
      <c r="D50" s="619">
        <f>D44</f>
        <v>5.85</v>
      </c>
      <c r="E50" s="619">
        <f>E44</f>
        <v>5.85</v>
      </c>
      <c r="F50" s="619">
        <f>E50/D50*100</f>
        <v>100</v>
      </c>
      <c r="G50" s="620"/>
      <c r="H50" s="619">
        <f>H44</f>
        <v>5.85</v>
      </c>
      <c r="I50" s="619">
        <f t="shared" ref="I50:I51" si="11">H50/D50*100</f>
        <v>100</v>
      </c>
      <c r="J50" s="620"/>
    </row>
    <row r="51" spans="1:10" ht="101.25" customHeight="1" x14ac:dyDescent="0.25">
      <c r="A51" s="2311"/>
      <c r="B51" s="2314"/>
      <c r="C51" s="618" t="s">
        <v>19</v>
      </c>
      <c r="D51" s="619">
        <f>D41+D48</f>
        <v>580956.72</v>
      </c>
      <c r="E51" s="619">
        <f>E41+E48</f>
        <v>213245.08000000002</v>
      </c>
      <c r="F51" s="619">
        <f>E51/D51*100</f>
        <v>36.705846177319373</v>
      </c>
      <c r="G51" s="620"/>
      <c r="H51" s="619">
        <f>H41+H45</f>
        <v>213245.08000000002</v>
      </c>
      <c r="I51" s="619">
        <f t="shared" si="11"/>
        <v>36.705846177319373</v>
      </c>
      <c r="J51" s="620"/>
    </row>
    <row r="52" spans="1:10" ht="30.75" customHeight="1" x14ac:dyDescent="0.25">
      <c r="A52" s="2304"/>
      <c r="B52" s="2305" t="s">
        <v>54</v>
      </c>
      <c r="C52" s="622" t="s">
        <v>15</v>
      </c>
      <c r="D52" s="619">
        <f>D54+D55+D53</f>
        <v>3563198.9</v>
      </c>
      <c r="E52" s="619">
        <f>E54+E55+E53</f>
        <v>1483668.91</v>
      </c>
      <c r="F52" s="619">
        <f t="shared" si="1"/>
        <v>41.638677818406379</v>
      </c>
      <c r="G52" s="2306"/>
      <c r="H52" s="619">
        <f>H54+H55+H53</f>
        <v>1483668.91</v>
      </c>
      <c r="I52" s="619">
        <f t="shared" si="0"/>
        <v>41.638677818406379</v>
      </c>
      <c r="J52" s="2306"/>
    </row>
    <row r="53" spans="1:10" ht="59.25" customHeight="1" x14ac:dyDescent="0.25">
      <c r="A53" s="2304"/>
      <c r="B53" s="2305"/>
      <c r="C53" s="622" t="s">
        <v>18</v>
      </c>
      <c r="D53" s="619">
        <f>D37</f>
        <v>246101.4</v>
      </c>
      <c r="E53" s="619">
        <f>E37</f>
        <v>148796.79999999999</v>
      </c>
      <c r="F53" s="619">
        <f t="shared" si="1"/>
        <v>60.46158209583529</v>
      </c>
      <c r="G53" s="2307"/>
      <c r="H53" s="619">
        <f>H37</f>
        <v>148796.79999999999</v>
      </c>
      <c r="I53" s="619">
        <f t="shared" si="0"/>
        <v>60.46158209583529</v>
      </c>
      <c r="J53" s="2307"/>
    </row>
    <row r="54" spans="1:10" ht="79.5" customHeight="1" x14ac:dyDescent="0.25">
      <c r="A54" s="2304"/>
      <c r="B54" s="2305"/>
      <c r="C54" s="618" t="s">
        <v>16</v>
      </c>
      <c r="D54" s="619">
        <f>D38+D50</f>
        <v>1957125.42</v>
      </c>
      <c r="E54" s="619">
        <f>E38+E50</f>
        <v>770373.94</v>
      </c>
      <c r="F54" s="619">
        <f t="shared" si="1"/>
        <v>39.362522816754378</v>
      </c>
      <c r="G54" s="2307"/>
      <c r="H54" s="619">
        <f>H38+H50</f>
        <v>770373.94</v>
      </c>
      <c r="I54" s="619">
        <f t="shared" si="0"/>
        <v>39.362522816754378</v>
      </c>
      <c r="J54" s="2307"/>
    </row>
    <row r="55" spans="1:10" ht="98.25" customHeight="1" x14ac:dyDescent="0.25">
      <c r="A55" s="2304"/>
      <c r="B55" s="2305"/>
      <c r="C55" s="618" t="s">
        <v>19</v>
      </c>
      <c r="D55" s="619">
        <f>D39+D51</f>
        <v>1359972.08</v>
      </c>
      <c r="E55" s="619">
        <f>E39+E51</f>
        <v>564498.16999999993</v>
      </c>
      <c r="F55" s="619">
        <f t="shared" si="1"/>
        <v>41.508070518624166</v>
      </c>
      <c r="G55" s="2308"/>
      <c r="H55" s="619">
        <f>H39+H51</f>
        <v>564498.16999999993</v>
      </c>
      <c r="I55" s="619">
        <f t="shared" si="0"/>
        <v>41.508070518624166</v>
      </c>
      <c r="J55" s="2308"/>
    </row>
    <row r="56" spans="1:10" x14ac:dyDescent="0.25">
      <c r="D56" s="589"/>
      <c r="E56" s="589"/>
      <c r="F56" s="589"/>
      <c r="I56" s="589"/>
    </row>
    <row r="57" spans="1:10" ht="93.75" customHeight="1" x14ac:dyDescent="0.25">
      <c r="D57" s="589"/>
      <c r="E57" s="589"/>
      <c r="F57" s="589"/>
      <c r="I57" s="589"/>
    </row>
    <row r="58" spans="1:10" ht="90.75" customHeight="1" x14ac:dyDescent="0.25">
      <c r="D58" s="589"/>
      <c r="E58" s="589"/>
      <c r="F58" s="589"/>
      <c r="I58" s="589"/>
    </row>
    <row r="59" spans="1:10" x14ac:dyDescent="0.25">
      <c r="D59" s="589"/>
      <c r="E59" s="589"/>
      <c r="F59" s="589"/>
      <c r="I59" s="589"/>
    </row>
    <row r="60" spans="1:10" x14ac:dyDescent="0.25">
      <c r="D60" s="589"/>
      <c r="E60" s="589"/>
      <c r="F60" s="589"/>
      <c r="I60" s="589"/>
    </row>
    <row r="61" spans="1:10" x14ac:dyDescent="0.25">
      <c r="D61" s="589"/>
      <c r="E61" s="589"/>
      <c r="F61" s="589"/>
      <c r="I61" s="589"/>
    </row>
    <row r="62" spans="1:10" x14ac:dyDescent="0.25">
      <c r="D62" s="589"/>
      <c r="E62" s="589"/>
      <c r="F62" s="589"/>
      <c r="I62" s="589"/>
    </row>
    <row r="63" spans="1:10" x14ac:dyDescent="0.25">
      <c r="D63" s="589"/>
      <c r="E63" s="589"/>
      <c r="F63" s="589"/>
      <c r="I63" s="589"/>
    </row>
    <row r="64" spans="1:10" x14ac:dyDescent="0.25">
      <c r="D64" s="589"/>
      <c r="E64" s="589"/>
      <c r="F64" s="589"/>
      <c r="I64" s="589"/>
    </row>
    <row r="65" spans="4:9" x14ac:dyDescent="0.25">
      <c r="D65" s="589"/>
      <c r="E65" s="589"/>
      <c r="F65" s="589"/>
      <c r="I65" s="589"/>
    </row>
    <row r="66" spans="4:9" x14ac:dyDescent="0.25">
      <c r="D66" s="589"/>
      <c r="E66" s="589"/>
      <c r="F66" s="589"/>
      <c r="I66" s="589"/>
    </row>
    <row r="67" spans="4:9" x14ac:dyDescent="0.25">
      <c r="D67" s="589"/>
      <c r="E67" s="589"/>
      <c r="F67" s="589"/>
      <c r="I67" s="589"/>
    </row>
    <row r="68" spans="4:9" x14ac:dyDescent="0.25">
      <c r="D68" s="589"/>
      <c r="E68" s="589"/>
      <c r="F68" s="589"/>
      <c r="I68" s="589"/>
    </row>
    <row r="69" spans="4:9" x14ac:dyDescent="0.25">
      <c r="D69" s="589"/>
      <c r="E69" s="589"/>
      <c r="F69" s="589"/>
      <c r="I69" s="589"/>
    </row>
    <row r="70" spans="4:9" x14ac:dyDescent="0.25">
      <c r="D70" s="589"/>
      <c r="E70" s="589"/>
      <c r="F70" s="589"/>
      <c r="I70" s="589"/>
    </row>
    <row r="71" spans="4:9" x14ac:dyDescent="0.25">
      <c r="D71" s="589"/>
      <c r="E71" s="589"/>
      <c r="F71" s="589"/>
      <c r="I71" s="589"/>
    </row>
    <row r="72" spans="4:9" x14ac:dyDescent="0.25">
      <c r="D72" s="589"/>
      <c r="E72" s="589"/>
      <c r="F72" s="589"/>
      <c r="I72" s="589"/>
    </row>
    <row r="73" spans="4:9" x14ac:dyDescent="0.25">
      <c r="D73" s="589"/>
      <c r="E73" s="589"/>
      <c r="F73" s="589"/>
      <c r="I73" s="589"/>
    </row>
    <row r="74" spans="4:9" x14ac:dyDescent="0.25">
      <c r="D74" s="589"/>
      <c r="E74" s="589"/>
      <c r="F74" s="589"/>
      <c r="I74" s="589"/>
    </row>
    <row r="75" spans="4:9" x14ac:dyDescent="0.25">
      <c r="D75" s="589"/>
      <c r="E75" s="589"/>
      <c r="F75" s="589"/>
      <c r="I75" s="589"/>
    </row>
    <row r="76" spans="4:9" x14ac:dyDescent="0.25">
      <c r="D76" s="589"/>
      <c r="E76" s="589"/>
      <c r="F76" s="589"/>
      <c r="I76" s="589"/>
    </row>
    <row r="77" spans="4:9" x14ac:dyDescent="0.25">
      <c r="D77" s="589"/>
      <c r="E77" s="589"/>
      <c r="F77" s="589"/>
      <c r="I77" s="589"/>
    </row>
    <row r="78" spans="4:9" x14ac:dyDescent="0.25">
      <c r="D78" s="589"/>
      <c r="E78" s="589"/>
      <c r="F78" s="589"/>
      <c r="I78" s="589"/>
    </row>
    <row r="79" spans="4:9" x14ac:dyDescent="0.25">
      <c r="D79" s="589"/>
      <c r="E79" s="589"/>
      <c r="F79" s="589"/>
      <c r="I79" s="589"/>
    </row>
    <row r="80" spans="4:9" x14ac:dyDescent="0.25">
      <c r="D80" s="589"/>
      <c r="E80" s="589"/>
      <c r="F80" s="589"/>
      <c r="I80" s="589"/>
    </row>
    <row r="81" spans="4:9" x14ac:dyDescent="0.25">
      <c r="D81" s="589"/>
      <c r="E81" s="589"/>
      <c r="F81" s="589"/>
      <c r="I81" s="589"/>
    </row>
    <row r="82" spans="4:9" x14ac:dyDescent="0.25">
      <c r="D82" s="589"/>
      <c r="E82" s="589"/>
      <c r="F82" s="589"/>
      <c r="I82" s="589"/>
    </row>
    <row r="83" spans="4:9" x14ac:dyDescent="0.25">
      <c r="D83" s="589"/>
      <c r="E83" s="589"/>
      <c r="F83" s="589"/>
      <c r="I83" s="589"/>
    </row>
    <row r="84" spans="4:9" x14ac:dyDescent="0.25">
      <c r="D84" s="589"/>
      <c r="E84" s="589"/>
      <c r="F84" s="589"/>
      <c r="I84" s="589"/>
    </row>
    <row r="85" spans="4:9" x14ac:dyDescent="0.25">
      <c r="D85" s="589"/>
      <c r="E85" s="589"/>
      <c r="F85" s="589"/>
      <c r="I85" s="589"/>
    </row>
    <row r="86" spans="4:9" x14ac:dyDescent="0.25">
      <c r="D86" s="589"/>
      <c r="E86" s="589"/>
      <c r="F86" s="589"/>
      <c r="I86" s="589"/>
    </row>
    <row r="87" spans="4:9" x14ac:dyDescent="0.25">
      <c r="D87" s="589"/>
      <c r="E87" s="589"/>
      <c r="F87" s="589"/>
      <c r="I87" s="589"/>
    </row>
    <row r="88" spans="4:9" x14ac:dyDescent="0.25">
      <c r="D88" s="589"/>
      <c r="E88" s="589"/>
      <c r="F88" s="589"/>
      <c r="I88" s="589"/>
    </row>
    <row r="89" spans="4:9" x14ac:dyDescent="0.25">
      <c r="D89" s="589"/>
      <c r="E89" s="589"/>
      <c r="F89" s="589"/>
      <c r="I89" s="589"/>
    </row>
    <row r="90" spans="4:9" x14ac:dyDescent="0.25">
      <c r="D90" s="589"/>
      <c r="E90" s="589"/>
      <c r="F90" s="589"/>
      <c r="I90" s="589"/>
    </row>
    <row r="91" spans="4:9" x14ac:dyDescent="0.25">
      <c r="D91" s="589"/>
      <c r="E91" s="589"/>
      <c r="F91" s="589"/>
      <c r="I91" s="589"/>
    </row>
    <row r="92" spans="4:9" x14ac:dyDescent="0.25">
      <c r="D92" s="589"/>
      <c r="E92" s="589"/>
      <c r="F92" s="589"/>
      <c r="I92" s="589"/>
    </row>
    <row r="93" spans="4:9" x14ac:dyDescent="0.25">
      <c r="D93" s="589"/>
      <c r="E93" s="589"/>
      <c r="F93" s="589"/>
      <c r="I93" s="589"/>
    </row>
    <row r="94" spans="4:9" x14ac:dyDescent="0.25">
      <c r="D94" s="589"/>
      <c r="E94" s="589"/>
      <c r="F94" s="589"/>
      <c r="I94" s="589"/>
    </row>
    <row r="95" spans="4:9" x14ac:dyDescent="0.25">
      <c r="D95" s="589"/>
      <c r="E95" s="589"/>
      <c r="F95" s="589"/>
      <c r="I95" s="589"/>
    </row>
    <row r="96" spans="4:9" x14ac:dyDescent="0.25">
      <c r="D96" s="589"/>
      <c r="E96" s="589"/>
      <c r="F96" s="589"/>
      <c r="I96" s="589"/>
    </row>
    <row r="97" spans="4:9" x14ac:dyDescent="0.25">
      <c r="D97" s="589"/>
      <c r="E97" s="589"/>
      <c r="F97" s="589"/>
      <c r="I97" s="589"/>
    </row>
    <row r="98" spans="4:9" x14ac:dyDescent="0.25">
      <c r="D98" s="589"/>
      <c r="E98" s="589"/>
      <c r="F98" s="589"/>
      <c r="I98" s="589"/>
    </row>
  </sheetData>
  <mergeCells count="57">
    <mergeCell ref="A1:J1"/>
    <mergeCell ref="A2:J2"/>
    <mergeCell ref="A3:J3"/>
    <mergeCell ref="A4:J4"/>
    <mergeCell ref="A5:J5"/>
    <mergeCell ref="A15:A17"/>
    <mergeCell ref="B15:B17"/>
    <mergeCell ref="G15:G17"/>
    <mergeCell ref="J15:J17"/>
    <mergeCell ref="A8:J8"/>
    <mergeCell ref="A9:A11"/>
    <mergeCell ref="B9:B11"/>
    <mergeCell ref="G10:G11"/>
    <mergeCell ref="J10:J11"/>
    <mergeCell ref="A12:A13"/>
    <mergeCell ref="B12:B13"/>
    <mergeCell ref="G12:G13"/>
    <mergeCell ref="J12:J13"/>
    <mergeCell ref="A18:A20"/>
    <mergeCell ref="B18:B20"/>
    <mergeCell ref="G18:G20"/>
    <mergeCell ref="J18:J20"/>
    <mergeCell ref="A25:A28"/>
    <mergeCell ref="B25:B28"/>
    <mergeCell ref="G25:G28"/>
    <mergeCell ref="J25:J28"/>
    <mergeCell ref="A22:A24"/>
    <mergeCell ref="B22:B24"/>
    <mergeCell ref="J22:J24"/>
    <mergeCell ref="G23:G24"/>
    <mergeCell ref="A32:A35"/>
    <mergeCell ref="B32:B35"/>
    <mergeCell ref="G32:G35"/>
    <mergeCell ref="J32:J35"/>
    <mergeCell ref="A29:A31"/>
    <mergeCell ref="B29:B31"/>
    <mergeCell ref="G29:G31"/>
    <mergeCell ref="J29:J31"/>
    <mergeCell ref="A40:J40"/>
    <mergeCell ref="A36:A39"/>
    <mergeCell ref="B36:B39"/>
    <mergeCell ref="G36:G39"/>
    <mergeCell ref="J36:J39"/>
    <mergeCell ref="A43:A45"/>
    <mergeCell ref="B43:B45"/>
    <mergeCell ref="G43:G45"/>
    <mergeCell ref="J43:J45"/>
    <mergeCell ref="A52:A55"/>
    <mergeCell ref="B52:B55"/>
    <mergeCell ref="G52:G55"/>
    <mergeCell ref="J52:J55"/>
    <mergeCell ref="A46:A48"/>
    <mergeCell ref="B46:B48"/>
    <mergeCell ref="G46:G48"/>
    <mergeCell ref="J46:J48"/>
    <mergeCell ref="A49:A51"/>
    <mergeCell ref="B49:B51"/>
  </mergeCells>
  <pageMargins left="0.78740157480314965" right="0.39370078740157483" top="0.78740157480314965" bottom="0.78740157480314965" header="0.39370078740157483" footer="0.39370078740157483"/>
  <pageSetup paperSize="9" scale="57" firstPageNumber="207" fitToWidth="0" fitToHeight="0" orientation="landscape" useFirstPageNumber="1" r:id="rId1"/>
  <headerFooter>
    <oddFooter>&amp;R&amp;"Times New Roman,обычный"&amp;14&amp;P</oddFooter>
  </headerFooter>
  <rowBreaks count="4" manualBreakCount="4">
    <brk id="21" max="16383" man="1"/>
    <brk id="28" max="16383" man="1"/>
    <brk id="39" max="16383" man="1"/>
    <brk id="4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J71"/>
  <sheetViews>
    <sheetView view="pageBreakPreview" topLeftCell="A44" zoomScale="60" zoomScaleNormal="60" zoomScalePageLayoutView="81" workbookViewId="0">
      <selection activeCell="G46" sqref="G46"/>
    </sheetView>
  </sheetViews>
  <sheetFormatPr defaultRowHeight="18" x14ac:dyDescent="0.25"/>
  <cols>
    <col min="1" max="1" width="8.7109375" style="30" customWidth="1"/>
    <col min="2" max="2" width="46.5703125" style="1225" customWidth="1"/>
    <col min="3" max="3" width="9.7109375" style="28" customWidth="1"/>
    <col min="4" max="4" width="10" style="28" customWidth="1"/>
    <col min="5" max="5" width="22.7109375" style="28" customWidth="1"/>
    <col min="6" max="6" width="20.5703125" style="28" customWidth="1"/>
    <col min="7" max="7" width="19.5703125" style="28" customWidth="1"/>
    <col min="8" max="8" width="36.5703125" style="1225" customWidth="1"/>
    <col min="9" max="9" width="22.140625" style="28" customWidth="1"/>
    <col min="10" max="10" width="20.5703125" style="1225" customWidth="1"/>
    <col min="11" max="13" width="9.140625" style="28"/>
    <col min="14" max="14" width="14.7109375" style="28" bestFit="1" customWidth="1"/>
    <col min="15" max="256" width="9.140625" style="28"/>
    <col min="257" max="257" width="8.7109375" style="28" customWidth="1"/>
    <col min="258" max="258" width="45.7109375" style="28" customWidth="1"/>
    <col min="259" max="259" width="13.5703125" style="28" customWidth="1"/>
    <col min="260" max="260" width="13.42578125" style="28" customWidth="1"/>
    <col min="261" max="261" width="20.85546875" style="28" customWidth="1"/>
    <col min="262" max="263" width="16.140625" style="28" customWidth="1"/>
    <col min="264" max="264" width="35.7109375" style="28" customWidth="1"/>
    <col min="265" max="265" width="15.28515625" style="28" customWidth="1"/>
    <col min="266" max="266" width="34.5703125" style="28" customWidth="1"/>
    <col min="267" max="512" width="9.140625" style="28"/>
    <col min="513" max="513" width="8.7109375" style="28" customWidth="1"/>
    <col min="514" max="514" width="45.7109375" style="28" customWidth="1"/>
    <col min="515" max="515" width="13.5703125" style="28" customWidth="1"/>
    <col min="516" max="516" width="13.42578125" style="28" customWidth="1"/>
    <col min="517" max="517" width="20.85546875" style="28" customWidth="1"/>
    <col min="518" max="519" width="16.140625" style="28" customWidth="1"/>
    <col min="520" max="520" width="35.7109375" style="28" customWidth="1"/>
    <col min="521" max="521" width="15.28515625" style="28" customWidth="1"/>
    <col min="522" max="522" width="34.5703125" style="28" customWidth="1"/>
    <col min="523" max="768" width="9.140625" style="28"/>
    <col min="769" max="769" width="8.7109375" style="28" customWidth="1"/>
    <col min="770" max="770" width="45.7109375" style="28" customWidth="1"/>
    <col min="771" max="771" width="13.5703125" style="28" customWidth="1"/>
    <col min="772" max="772" width="13.42578125" style="28" customWidth="1"/>
    <col min="773" max="773" width="20.85546875" style="28" customWidth="1"/>
    <col min="774" max="775" width="16.140625" style="28" customWidth="1"/>
    <col min="776" max="776" width="35.7109375" style="28" customWidth="1"/>
    <col min="777" max="777" width="15.28515625" style="28" customWidth="1"/>
    <col min="778" max="778" width="34.5703125" style="28" customWidth="1"/>
    <col min="779" max="1024" width="9.140625" style="28"/>
    <col min="1025" max="1025" width="8.7109375" style="28" customWidth="1"/>
    <col min="1026" max="1026" width="45.7109375" style="28" customWidth="1"/>
    <col min="1027" max="1027" width="13.5703125" style="28" customWidth="1"/>
    <col min="1028" max="1028" width="13.42578125" style="28" customWidth="1"/>
    <col min="1029" max="1029" width="20.85546875" style="28" customWidth="1"/>
    <col min="1030" max="1031" width="16.140625" style="28" customWidth="1"/>
    <col min="1032" max="1032" width="35.7109375" style="28" customWidth="1"/>
    <col min="1033" max="1033" width="15.28515625" style="28" customWidth="1"/>
    <col min="1034" max="1034" width="34.5703125" style="28" customWidth="1"/>
    <col min="1035" max="1280" width="9.140625" style="28"/>
    <col min="1281" max="1281" width="8.7109375" style="28" customWidth="1"/>
    <col min="1282" max="1282" width="45.7109375" style="28" customWidth="1"/>
    <col min="1283" max="1283" width="13.5703125" style="28" customWidth="1"/>
    <col min="1284" max="1284" width="13.42578125" style="28" customWidth="1"/>
    <col min="1285" max="1285" width="20.85546875" style="28" customWidth="1"/>
    <col min="1286" max="1287" width="16.140625" style="28" customWidth="1"/>
    <col min="1288" max="1288" width="35.7109375" style="28" customWidth="1"/>
    <col min="1289" max="1289" width="15.28515625" style="28" customWidth="1"/>
    <col min="1290" max="1290" width="34.5703125" style="28" customWidth="1"/>
    <col min="1291" max="1536" width="9.140625" style="28"/>
    <col min="1537" max="1537" width="8.7109375" style="28" customWidth="1"/>
    <col min="1538" max="1538" width="45.7109375" style="28" customWidth="1"/>
    <col min="1539" max="1539" width="13.5703125" style="28" customWidth="1"/>
    <col min="1540" max="1540" width="13.42578125" style="28" customWidth="1"/>
    <col min="1541" max="1541" width="20.85546875" style="28" customWidth="1"/>
    <col min="1542" max="1543" width="16.140625" style="28" customWidth="1"/>
    <col min="1544" max="1544" width="35.7109375" style="28" customWidth="1"/>
    <col min="1545" max="1545" width="15.28515625" style="28" customWidth="1"/>
    <col min="1546" max="1546" width="34.5703125" style="28" customWidth="1"/>
    <col min="1547" max="1792" width="9.140625" style="28"/>
    <col min="1793" max="1793" width="8.7109375" style="28" customWidth="1"/>
    <col min="1794" max="1794" width="45.7109375" style="28" customWidth="1"/>
    <col min="1795" max="1795" width="13.5703125" style="28" customWidth="1"/>
    <col min="1796" max="1796" width="13.42578125" style="28" customWidth="1"/>
    <col min="1797" max="1797" width="20.85546875" style="28" customWidth="1"/>
    <col min="1798" max="1799" width="16.140625" style="28" customWidth="1"/>
    <col min="1800" max="1800" width="35.7109375" style="28" customWidth="1"/>
    <col min="1801" max="1801" width="15.28515625" style="28" customWidth="1"/>
    <col min="1802" max="1802" width="34.5703125" style="28" customWidth="1"/>
    <col min="1803" max="2048" width="9.140625" style="28"/>
    <col min="2049" max="2049" width="8.7109375" style="28" customWidth="1"/>
    <col min="2050" max="2050" width="45.7109375" style="28" customWidth="1"/>
    <col min="2051" max="2051" width="13.5703125" style="28" customWidth="1"/>
    <col min="2052" max="2052" width="13.42578125" style="28" customWidth="1"/>
    <col min="2053" max="2053" width="20.85546875" style="28" customWidth="1"/>
    <col min="2054" max="2055" width="16.140625" style="28" customWidth="1"/>
    <col min="2056" max="2056" width="35.7109375" style="28" customWidth="1"/>
    <col min="2057" max="2057" width="15.28515625" style="28" customWidth="1"/>
    <col min="2058" max="2058" width="34.5703125" style="28" customWidth="1"/>
    <col min="2059" max="2304" width="9.140625" style="28"/>
    <col min="2305" max="2305" width="8.7109375" style="28" customWidth="1"/>
    <col min="2306" max="2306" width="45.7109375" style="28" customWidth="1"/>
    <col min="2307" max="2307" width="13.5703125" style="28" customWidth="1"/>
    <col min="2308" max="2308" width="13.42578125" style="28" customWidth="1"/>
    <col min="2309" max="2309" width="20.85546875" style="28" customWidth="1"/>
    <col min="2310" max="2311" width="16.140625" style="28" customWidth="1"/>
    <col min="2312" max="2312" width="35.7109375" style="28" customWidth="1"/>
    <col min="2313" max="2313" width="15.28515625" style="28" customWidth="1"/>
    <col min="2314" max="2314" width="34.5703125" style="28" customWidth="1"/>
    <col min="2315" max="2560" width="9.140625" style="28"/>
    <col min="2561" max="2561" width="8.7109375" style="28" customWidth="1"/>
    <col min="2562" max="2562" width="45.7109375" style="28" customWidth="1"/>
    <col min="2563" max="2563" width="13.5703125" style="28" customWidth="1"/>
    <col min="2564" max="2564" width="13.42578125" style="28" customWidth="1"/>
    <col min="2565" max="2565" width="20.85546875" style="28" customWidth="1"/>
    <col min="2566" max="2567" width="16.140625" style="28" customWidth="1"/>
    <col min="2568" max="2568" width="35.7109375" style="28" customWidth="1"/>
    <col min="2569" max="2569" width="15.28515625" style="28" customWidth="1"/>
    <col min="2570" max="2570" width="34.5703125" style="28" customWidth="1"/>
    <col min="2571" max="2816" width="9.140625" style="28"/>
    <col min="2817" max="2817" width="8.7109375" style="28" customWidth="1"/>
    <col min="2818" max="2818" width="45.7109375" style="28" customWidth="1"/>
    <col min="2819" max="2819" width="13.5703125" style="28" customWidth="1"/>
    <col min="2820" max="2820" width="13.42578125" style="28" customWidth="1"/>
    <col min="2821" max="2821" width="20.85546875" style="28" customWidth="1"/>
    <col min="2822" max="2823" width="16.140625" style="28" customWidth="1"/>
    <col min="2824" max="2824" width="35.7109375" style="28" customWidth="1"/>
    <col min="2825" max="2825" width="15.28515625" style="28" customWidth="1"/>
    <col min="2826" max="2826" width="34.5703125" style="28" customWidth="1"/>
    <col min="2827" max="3072" width="9.140625" style="28"/>
    <col min="3073" max="3073" width="8.7109375" style="28" customWidth="1"/>
    <col min="3074" max="3074" width="45.7109375" style="28" customWidth="1"/>
    <col min="3075" max="3075" width="13.5703125" style="28" customWidth="1"/>
    <col min="3076" max="3076" width="13.42578125" style="28" customWidth="1"/>
    <col min="3077" max="3077" width="20.85546875" style="28" customWidth="1"/>
    <col min="3078" max="3079" width="16.140625" style="28" customWidth="1"/>
    <col min="3080" max="3080" width="35.7109375" style="28" customWidth="1"/>
    <col min="3081" max="3081" width="15.28515625" style="28" customWidth="1"/>
    <col min="3082" max="3082" width="34.5703125" style="28" customWidth="1"/>
    <col min="3083" max="3328" width="9.140625" style="28"/>
    <col min="3329" max="3329" width="8.7109375" style="28" customWidth="1"/>
    <col min="3330" max="3330" width="45.7109375" style="28" customWidth="1"/>
    <col min="3331" max="3331" width="13.5703125" style="28" customWidth="1"/>
    <col min="3332" max="3332" width="13.42578125" style="28" customWidth="1"/>
    <col min="3333" max="3333" width="20.85546875" style="28" customWidth="1"/>
    <col min="3334" max="3335" width="16.140625" style="28" customWidth="1"/>
    <col min="3336" max="3336" width="35.7109375" style="28" customWidth="1"/>
    <col min="3337" max="3337" width="15.28515625" style="28" customWidth="1"/>
    <col min="3338" max="3338" width="34.5703125" style="28" customWidth="1"/>
    <col min="3339" max="3584" width="9.140625" style="28"/>
    <col min="3585" max="3585" width="8.7109375" style="28" customWidth="1"/>
    <col min="3586" max="3586" width="45.7109375" style="28" customWidth="1"/>
    <col min="3587" max="3587" width="13.5703125" style="28" customWidth="1"/>
    <col min="3588" max="3588" width="13.42578125" style="28" customWidth="1"/>
    <col min="3589" max="3589" width="20.85546875" style="28" customWidth="1"/>
    <col min="3590" max="3591" width="16.140625" style="28" customWidth="1"/>
    <col min="3592" max="3592" width="35.7109375" style="28" customWidth="1"/>
    <col min="3593" max="3593" width="15.28515625" style="28" customWidth="1"/>
    <col min="3594" max="3594" width="34.5703125" style="28" customWidth="1"/>
    <col min="3595" max="3840" width="9.140625" style="28"/>
    <col min="3841" max="3841" width="8.7109375" style="28" customWidth="1"/>
    <col min="3842" max="3842" width="45.7109375" style="28" customWidth="1"/>
    <col min="3843" max="3843" width="13.5703125" style="28" customWidth="1"/>
    <col min="3844" max="3844" width="13.42578125" style="28" customWidth="1"/>
    <col min="3845" max="3845" width="20.85546875" style="28" customWidth="1"/>
    <col min="3846" max="3847" width="16.140625" style="28" customWidth="1"/>
    <col min="3848" max="3848" width="35.7109375" style="28" customWidth="1"/>
    <col min="3849" max="3849" width="15.28515625" style="28" customWidth="1"/>
    <col min="3850" max="3850" width="34.5703125" style="28" customWidth="1"/>
    <col min="3851" max="4096" width="9.140625" style="28"/>
    <col min="4097" max="4097" width="8.7109375" style="28" customWidth="1"/>
    <col min="4098" max="4098" width="45.7109375" style="28" customWidth="1"/>
    <col min="4099" max="4099" width="13.5703125" style="28" customWidth="1"/>
    <col min="4100" max="4100" width="13.42578125" style="28" customWidth="1"/>
    <col min="4101" max="4101" width="20.85546875" style="28" customWidth="1"/>
    <col min="4102" max="4103" width="16.140625" style="28" customWidth="1"/>
    <col min="4104" max="4104" width="35.7109375" style="28" customWidth="1"/>
    <col min="4105" max="4105" width="15.28515625" style="28" customWidth="1"/>
    <col min="4106" max="4106" width="34.5703125" style="28" customWidth="1"/>
    <col min="4107" max="4352" width="9.140625" style="28"/>
    <col min="4353" max="4353" width="8.7109375" style="28" customWidth="1"/>
    <col min="4354" max="4354" width="45.7109375" style="28" customWidth="1"/>
    <col min="4355" max="4355" width="13.5703125" style="28" customWidth="1"/>
    <col min="4356" max="4356" width="13.42578125" style="28" customWidth="1"/>
    <col min="4357" max="4357" width="20.85546875" style="28" customWidth="1"/>
    <col min="4358" max="4359" width="16.140625" style="28" customWidth="1"/>
    <col min="4360" max="4360" width="35.7109375" style="28" customWidth="1"/>
    <col min="4361" max="4361" width="15.28515625" style="28" customWidth="1"/>
    <col min="4362" max="4362" width="34.5703125" style="28" customWidth="1"/>
    <col min="4363" max="4608" width="9.140625" style="28"/>
    <col min="4609" max="4609" width="8.7109375" style="28" customWidth="1"/>
    <col min="4610" max="4610" width="45.7109375" style="28" customWidth="1"/>
    <col min="4611" max="4611" width="13.5703125" style="28" customWidth="1"/>
    <col min="4612" max="4612" width="13.42578125" style="28" customWidth="1"/>
    <col min="4613" max="4613" width="20.85546875" style="28" customWidth="1"/>
    <col min="4614" max="4615" width="16.140625" style="28" customWidth="1"/>
    <col min="4616" max="4616" width="35.7109375" style="28" customWidth="1"/>
    <col min="4617" max="4617" width="15.28515625" style="28" customWidth="1"/>
    <col min="4618" max="4618" width="34.5703125" style="28" customWidth="1"/>
    <col min="4619" max="4864" width="9.140625" style="28"/>
    <col min="4865" max="4865" width="8.7109375" style="28" customWidth="1"/>
    <col min="4866" max="4866" width="45.7109375" style="28" customWidth="1"/>
    <col min="4867" max="4867" width="13.5703125" style="28" customWidth="1"/>
    <col min="4868" max="4868" width="13.42578125" style="28" customWidth="1"/>
    <col min="4869" max="4869" width="20.85546875" style="28" customWidth="1"/>
    <col min="4870" max="4871" width="16.140625" style="28" customWidth="1"/>
    <col min="4872" max="4872" width="35.7109375" style="28" customWidth="1"/>
    <col min="4873" max="4873" width="15.28515625" style="28" customWidth="1"/>
    <col min="4874" max="4874" width="34.5703125" style="28" customWidth="1"/>
    <col min="4875" max="5120" width="9.140625" style="28"/>
    <col min="5121" max="5121" width="8.7109375" style="28" customWidth="1"/>
    <col min="5122" max="5122" width="45.7109375" style="28" customWidth="1"/>
    <col min="5123" max="5123" width="13.5703125" style="28" customWidth="1"/>
    <col min="5124" max="5124" width="13.42578125" style="28" customWidth="1"/>
    <col min="5125" max="5125" width="20.85546875" style="28" customWidth="1"/>
    <col min="5126" max="5127" width="16.140625" style="28" customWidth="1"/>
    <col min="5128" max="5128" width="35.7109375" style="28" customWidth="1"/>
    <col min="5129" max="5129" width="15.28515625" style="28" customWidth="1"/>
    <col min="5130" max="5130" width="34.5703125" style="28" customWidth="1"/>
    <col min="5131" max="5376" width="9.140625" style="28"/>
    <col min="5377" max="5377" width="8.7109375" style="28" customWidth="1"/>
    <col min="5378" max="5378" width="45.7109375" style="28" customWidth="1"/>
    <col min="5379" max="5379" width="13.5703125" style="28" customWidth="1"/>
    <col min="5380" max="5380" width="13.42578125" style="28" customWidth="1"/>
    <col min="5381" max="5381" width="20.85546875" style="28" customWidth="1"/>
    <col min="5382" max="5383" width="16.140625" style="28" customWidth="1"/>
    <col min="5384" max="5384" width="35.7109375" style="28" customWidth="1"/>
    <col min="5385" max="5385" width="15.28515625" style="28" customWidth="1"/>
    <col min="5386" max="5386" width="34.5703125" style="28" customWidth="1"/>
    <col min="5387" max="5632" width="9.140625" style="28"/>
    <col min="5633" max="5633" width="8.7109375" style="28" customWidth="1"/>
    <col min="5634" max="5634" width="45.7109375" style="28" customWidth="1"/>
    <col min="5635" max="5635" width="13.5703125" style="28" customWidth="1"/>
    <col min="5636" max="5636" width="13.42578125" style="28" customWidth="1"/>
    <col min="5637" max="5637" width="20.85546875" style="28" customWidth="1"/>
    <col min="5638" max="5639" width="16.140625" style="28" customWidth="1"/>
    <col min="5640" max="5640" width="35.7109375" style="28" customWidth="1"/>
    <col min="5641" max="5641" width="15.28515625" style="28" customWidth="1"/>
    <col min="5642" max="5642" width="34.5703125" style="28" customWidth="1"/>
    <col min="5643" max="5888" width="9.140625" style="28"/>
    <col min="5889" max="5889" width="8.7109375" style="28" customWidth="1"/>
    <col min="5890" max="5890" width="45.7109375" style="28" customWidth="1"/>
    <col min="5891" max="5891" width="13.5703125" style="28" customWidth="1"/>
    <col min="5892" max="5892" width="13.42578125" style="28" customWidth="1"/>
    <col min="5893" max="5893" width="20.85546875" style="28" customWidth="1"/>
    <col min="5894" max="5895" width="16.140625" style="28" customWidth="1"/>
    <col min="5896" max="5896" width="35.7109375" style="28" customWidth="1"/>
    <col min="5897" max="5897" width="15.28515625" style="28" customWidth="1"/>
    <col min="5898" max="5898" width="34.5703125" style="28" customWidth="1"/>
    <col min="5899" max="6144" width="9.140625" style="28"/>
    <col min="6145" max="6145" width="8.7109375" style="28" customWidth="1"/>
    <col min="6146" max="6146" width="45.7109375" style="28" customWidth="1"/>
    <col min="6147" max="6147" width="13.5703125" style="28" customWidth="1"/>
    <col min="6148" max="6148" width="13.42578125" style="28" customWidth="1"/>
    <col min="6149" max="6149" width="20.85546875" style="28" customWidth="1"/>
    <col min="6150" max="6151" width="16.140625" style="28" customWidth="1"/>
    <col min="6152" max="6152" width="35.7109375" style="28" customWidth="1"/>
    <col min="6153" max="6153" width="15.28515625" style="28" customWidth="1"/>
    <col min="6154" max="6154" width="34.5703125" style="28" customWidth="1"/>
    <col min="6155" max="6400" width="9.140625" style="28"/>
    <col min="6401" max="6401" width="8.7109375" style="28" customWidth="1"/>
    <col min="6402" max="6402" width="45.7109375" style="28" customWidth="1"/>
    <col min="6403" max="6403" width="13.5703125" style="28" customWidth="1"/>
    <col min="6404" max="6404" width="13.42578125" style="28" customWidth="1"/>
    <col min="6405" max="6405" width="20.85546875" style="28" customWidth="1"/>
    <col min="6406" max="6407" width="16.140625" style="28" customWidth="1"/>
    <col min="6408" max="6408" width="35.7109375" style="28" customWidth="1"/>
    <col min="6409" max="6409" width="15.28515625" style="28" customWidth="1"/>
    <col min="6410" max="6410" width="34.5703125" style="28" customWidth="1"/>
    <col min="6411" max="6656" width="9.140625" style="28"/>
    <col min="6657" max="6657" width="8.7109375" style="28" customWidth="1"/>
    <col min="6658" max="6658" width="45.7109375" style="28" customWidth="1"/>
    <col min="6659" max="6659" width="13.5703125" style="28" customWidth="1"/>
    <col min="6660" max="6660" width="13.42578125" style="28" customWidth="1"/>
    <col min="6661" max="6661" width="20.85546875" style="28" customWidth="1"/>
    <col min="6662" max="6663" width="16.140625" style="28" customWidth="1"/>
    <col min="6664" max="6664" width="35.7109375" style="28" customWidth="1"/>
    <col min="6665" max="6665" width="15.28515625" style="28" customWidth="1"/>
    <col min="6666" max="6666" width="34.5703125" style="28" customWidth="1"/>
    <col min="6667" max="6912" width="9.140625" style="28"/>
    <col min="6913" max="6913" width="8.7109375" style="28" customWidth="1"/>
    <col min="6914" max="6914" width="45.7109375" style="28" customWidth="1"/>
    <col min="6915" max="6915" width="13.5703125" style="28" customWidth="1"/>
    <col min="6916" max="6916" width="13.42578125" style="28" customWidth="1"/>
    <col min="6917" max="6917" width="20.85546875" style="28" customWidth="1"/>
    <col min="6918" max="6919" width="16.140625" style="28" customWidth="1"/>
    <col min="6920" max="6920" width="35.7109375" style="28" customWidth="1"/>
    <col min="6921" max="6921" width="15.28515625" style="28" customWidth="1"/>
    <col min="6922" max="6922" width="34.5703125" style="28" customWidth="1"/>
    <col min="6923" max="7168" width="9.140625" style="28"/>
    <col min="7169" max="7169" width="8.7109375" style="28" customWidth="1"/>
    <col min="7170" max="7170" width="45.7109375" style="28" customWidth="1"/>
    <col min="7171" max="7171" width="13.5703125" style="28" customWidth="1"/>
    <col min="7172" max="7172" width="13.42578125" style="28" customWidth="1"/>
    <col min="7173" max="7173" width="20.85546875" style="28" customWidth="1"/>
    <col min="7174" max="7175" width="16.140625" style="28" customWidth="1"/>
    <col min="7176" max="7176" width="35.7109375" style="28" customWidth="1"/>
    <col min="7177" max="7177" width="15.28515625" style="28" customWidth="1"/>
    <col min="7178" max="7178" width="34.5703125" style="28" customWidth="1"/>
    <col min="7179" max="7424" width="9.140625" style="28"/>
    <col min="7425" max="7425" width="8.7109375" style="28" customWidth="1"/>
    <col min="7426" max="7426" width="45.7109375" style="28" customWidth="1"/>
    <col min="7427" max="7427" width="13.5703125" style="28" customWidth="1"/>
    <col min="7428" max="7428" width="13.42578125" style="28" customWidth="1"/>
    <col min="7429" max="7429" width="20.85546875" style="28" customWidth="1"/>
    <col min="7430" max="7431" width="16.140625" style="28" customWidth="1"/>
    <col min="7432" max="7432" width="35.7109375" style="28" customWidth="1"/>
    <col min="7433" max="7433" width="15.28515625" style="28" customWidth="1"/>
    <col min="7434" max="7434" width="34.5703125" style="28" customWidth="1"/>
    <col min="7435" max="7680" width="9.140625" style="28"/>
    <col min="7681" max="7681" width="8.7109375" style="28" customWidth="1"/>
    <col min="7682" max="7682" width="45.7109375" style="28" customWidth="1"/>
    <col min="7683" max="7683" width="13.5703125" style="28" customWidth="1"/>
    <col min="7684" max="7684" width="13.42578125" style="28" customWidth="1"/>
    <col min="7685" max="7685" width="20.85546875" style="28" customWidth="1"/>
    <col min="7686" max="7687" width="16.140625" style="28" customWidth="1"/>
    <col min="7688" max="7688" width="35.7109375" style="28" customWidth="1"/>
    <col min="7689" max="7689" width="15.28515625" style="28" customWidth="1"/>
    <col min="7690" max="7690" width="34.5703125" style="28" customWidth="1"/>
    <col min="7691" max="7936" width="9.140625" style="28"/>
    <col min="7937" max="7937" width="8.7109375" style="28" customWidth="1"/>
    <col min="7938" max="7938" width="45.7109375" style="28" customWidth="1"/>
    <col min="7939" max="7939" width="13.5703125" style="28" customWidth="1"/>
    <col min="7940" max="7940" width="13.42578125" style="28" customWidth="1"/>
    <col min="7941" max="7941" width="20.85546875" style="28" customWidth="1"/>
    <col min="7942" max="7943" width="16.140625" style="28" customWidth="1"/>
    <col min="7944" max="7944" width="35.7109375" style="28" customWidth="1"/>
    <col min="7945" max="7945" width="15.28515625" style="28" customWidth="1"/>
    <col min="7946" max="7946" width="34.5703125" style="28" customWidth="1"/>
    <col min="7947" max="8192" width="9.140625" style="28"/>
    <col min="8193" max="8193" width="8.7109375" style="28" customWidth="1"/>
    <col min="8194" max="8194" width="45.7109375" style="28" customWidth="1"/>
    <col min="8195" max="8195" width="13.5703125" style="28" customWidth="1"/>
    <col min="8196" max="8196" width="13.42578125" style="28" customWidth="1"/>
    <col min="8197" max="8197" width="20.85546875" style="28" customWidth="1"/>
    <col min="8198" max="8199" width="16.140625" style="28" customWidth="1"/>
    <col min="8200" max="8200" width="35.7109375" style="28" customWidth="1"/>
    <col min="8201" max="8201" width="15.28515625" style="28" customWidth="1"/>
    <col min="8202" max="8202" width="34.5703125" style="28" customWidth="1"/>
    <col min="8203" max="8448" width="9.140625" style="28"/>
    <col min="8449" max="8449" width="8.7109375" style="28" customWidth="1"/>
    <col min="8450" max="8450" width="45.7109375" style="28" customWidth="1"/>
    <col min="8451" max="8451" width="13.5703125" style="28" customWidth="1"/>
    <col min="8452" max="8452" width="13.42578125" style="28" customWidth="1"/>
    <col min="8453" max="8453" width="20.85546875" style="28" customWidth="1"/>
    <col min="8454" max="8455" width="16.140625" style="28" customWidth="1"/>
    <col min="8456" max="8456" width="35.7109375" style="28" customWidth="1"/>
    <col min="8457" max="8457" width="15.28515625" style="28" customWidth="1"/>
    <col min="8458" max="8458" width="34.5703125" style="28" customWidth="1"/>
    <col min="8459" max="8704" width="9.140625" style="28"/>
    <col min="8705" max="8705" width="8.7109375" style="28" customWidth="1"/>
    <col min="8706" max="8706" width="45.7109375" style="28" customWidth="1"/>
    <col min="8707" max="8707" width="13.5703125" style="28" customWidth="1"/>
    <col min="8708" max="8708" width="13.42578125" style="28" customWidth="1"/>
    <col min="8709" max="8709" width="20.85546875" style="28" customWidth="1"/>
    <col min="8710" max="8711" width="16.140625" style="28" customWidth="1"/>
    <col min="8712" max="8712" width="35.7109375" style="28" customWidth="1"/>
    <col min="8713" max="8713" width="15.28515625" style="28" customWidth="1"/>
    <col min="8714" max="8714" width="34.5703125" style="28" customWidth="1"/>
    <col min="8715" max="8960" width="9.140625" style="28"/>
    <col min="8961" max="8961" width="8.7109375" style="28" customWidth="1"/>
    <col min="8962" max="8962" width="45.7109375" style="28" customWidth="1"/>
    <col min="8963" max="8963" width="13.5703125" style="28" customWidth="1"/>
    <col min="8964" max="8964" width="13.42578125" style="28" customWidth="1"/>
    <col min="8965" max="8965" width="20.85546875" style="28" customWidth="1"/>
    <col min="8966" max="8967" width="16.140625" style="28" customWidth="1"/>
    <col min="8968" max="8968" width="35.7109375" style="28" customWidth="1"/>
    <col min="8969" max="8969" width="15.28515625" style="28" customWidth="1"/>
    <col min="8970" max="8970" width="34.5703125" style="28" customWidth="1"/>
    <col min="8971" max="9216" width="9.140625" style="28"/>
    <col min="9217" max="9217" width="8.7109375" style="28" customWidth="1"/>
    <col min="9218" max="9218" width="45.7109375" style="28" customWidth="1"/>
    <col min="9219" max="9219" width="13.5703125" style="28" customWidth="1"/>
    <col min="9220" max="9220" width="13.42578125" style="28" customWidth="1"/>
    <col min="9221" max="9221" width="20.85546875" style="28" customWidth="1"/>
    <col min="9222" max="9223" width="16.140625" style="28" customWidth="1"/>
    <col min="9224" max="9224" width="35.7109375" style="28" customWidth="1"/>
    <col min="9225" max="9225" width="15.28515625" style="28" customWidth="1"/>
    <col min="9226" max="9226" width="34.5703125" style="28" customWidth="1"/>
    <col min="9227" max="9472" width="9.140625" style="28"/>
    <col min="9473" max="9473" width="8.7109375" style="28" customWidth="1"/>
    <col min="9474" max="9474" width="45.7109375" style="28" customWidth="1"/>
    <col min="9475" max="9475" width="13.5703125" style="28" customWidth="1"/>
    <col min="9476" max="9476" width="13.42578125" style="28" customWidth="1"/>
    <col min="9477" max="9477" width="20.85546875" style="28" customWidth="1"/>
    <col min="9478" max="9479" width="16.140625" style="28" customWidth="1"/>
    <col min="9480" max="9480" width="35.7109375" style="28" customWidth="1"/>
    <col min="9481" max="9481" width="15.28515625" style="28" customWidth="1"/>
    <col min="9482" max="9482" width="34.5703125" style="28" customWidth="1"/>
    <col min="9483" max="9728" width="9.140625" style="28"/>
    <col min="9729" max="9729" width="8.7109375" style="28" customWidth="1"/>
    <col min="9730" max="9730" width="45.7109375" style="28" customWidth="1"/>
    <col min="9731" max="9731" width="13.5703125" style="28" customWidth="1"/>
    <col min="9732" max="9732" width="13.42578125" style="28" customWidth="1"/>
    <col min="9733" max="9733" width="20.85546875" style="28" customWidth="1"/>
    <col min="9734" max="9735" width="16.140625" style="28" customWidth="1"/>
    <col min="9736" max="9736" width="35.7109375" style="28" customWidth="1"/>
    <col min="9737" max="9737" width="15.28515625" style="28" customWidth="1"/>
    <col min="9738" max="9738" width="34.5703125" style="28" customWidth="1"/>
    <col min="9739" max="9984" width="9.140625" style="28"/>
    <col min="9985" max="9985" width="8.7109375" style="28" customWidth="1"/>
    <col min="9986" max="9986" width="45.7109375" style="28" customWidth="1"/>
    <col min="9987" max="9987" width="13.5703125" style="28" customWidth="1"/>
    <col min="9988" max="9988" width="13.42578125" style="28" customWidth="1"/>
    <col min="9989" max="9989" width="20.85546875" style="28" customWidth="1"/>
    <col min="9990" max="9991" width="16.140625" style="28" customWidth="1"/>
    <col min="9992" max="9992" width="35.7109375" style="28" customWidth="1"/>
    <col min="9993" max="9993" width="15.28515625" style="28" customWidth="1"/>
    <col min="9994" max="9994" width="34.5703125" style="28" customWidth="1"/>
    <col min="9995" max="10240" width="9.140625" style="28"/>
    <col min="10241" max="10241" width="8.7109375" style="28" customWidth="1"/>
    <col min="10242" max="10242" width="45.7109375" style="28" customWidth="1"/>
    <col min="10243" max="10243" width="13.5703125" style="28" customWidth="1"/>
    <col min="10244" max="10244" width="13.42578125" style="28" customWidth="1"/>
    <col min="10245" max="10245" width="20.85546875" style="28" customWidth="1"/>
    <col min="10246" max="10247" width="16.140625" style="28" customWidth="1"/>
    <col min="10248" max="10248" width="35.7109375" style="28" customWidth="1"/>
    <col min="10249" max="10249" width="15.28515625" style="28" customWidth="1"/>
    <col min="10250" max="10250" width="34.5703125" style="28" customWidth="1"/>
    <col min="10251" max="10496" width="9.140625" style="28"/>
    <col min="10497" max="10497" width="8.7109375" style="28" customWidth="1"/>
    <col min="10498" max="10498" width="45.7109375" style="28" customWidth="1"/>
    <col min="10499" max="10499" width="13.5703125" style="28" customWidth="1"/>
    <col min="10500" max="10500" width="13.42578125" style="28" customWidth="1"/>
    <col min="10501" max="10501" width="20.85546875" style="28" customWidth="1"/>
    <col min="10502" max="10503" width="16.140625" style="28" customWidth="1"/>
    <col min="10504" max="10504" width="35.7109375" style="28" customWidth="1"/>
    <col min="10505" max="10505" width="15.28515625" style="28" customWidth="1"/>
    <col min="10506" max="10506" width="34.5703125" style="28" customWidth="1"/>
    <col min="10507" max="10752" width="9.140625" style="28"/>
    <col min="10753" max="10753" width="8.7109375" style="28" customWidth="1"/>
    <col min="10754" max="10754" width="45.7109375" style="28" customWidth="1"/>
    <col min="10755" max="10755" width="13.5703125" style="28" customWidth="1"/>
    <col min="10756" max="10756" width="13.42578125" style="28" customWidth="1"/>
    <col min="10757" max="10757" width="20.85546875" style="28" customWidth="1"/>
    <col min="10758" max="10759" width="16.140625" style="28" customWidth="1"/>
    <col min="10760" max="10760" width="35.7109375" style="28" customWidth="1"/>
    <col min="10761" max="10761" width="15.28515625" style="28" customWidth="1"/>
    <col min="10762" max="10762" width="34.5703125" style="28" customWidth="1"/>
    <col min="10763" max="11008" width="9.140625" style="28"/>
    <col min="11009" max="11009" width="8.7109375" style="28" customWidth="1"/>
    <col min="11010" max="11010" width="45.7109375" style="28" customWidth="1"/>
    <col min="11011" max="11011" width="13.5703125" style="28" customWidth="1"/>
    <col min="11012" max="11012" width="13.42578125" style="28" customWidth="1"/>
    <col min="11013" max="11013" width="20.85546875" style="28" customWidth="1"/>
    <col min="11014" max="11015" width="16.140625" style="28" customWidth="1"/>
    <col min="11016" max="11016" width="35.7109375" style="28" customWidth="1"/>
    <col min="11017" max="11017" width="15.28515625" style="28" customWidth="1"/>
    <col min="11018" max="11018" width="34.5703125" style="28" customWidth="1"/>
    <col min="11019" max="11264" width="9.140625" style="28"/>
    <col min="11265" max="11265" width="8.7109375" style="28" customWidth="1"/>
    <col min="11266" max="11266" width="45.7109375" style="28" customWidth="1"/>
    <col min="11267" max="11267" width="13.5703125" style="28" customWidth="1"/>
    <col min="11268" max="11268" width="13.42578125" style="28" customWidth="1"/>
    <col min="11269" max="11269" width="20.85546875" style="28" customWidth="1"/>
    <col min="11270" max="11271" width="16.140625" style="28" customWidth="1"/>
    <col min="11272" max="11272" width="35.7109375" style="28" customWidth="1"/>
    <col min="11273" max="11273" width="15.28515625" style="28" customWidth="1"/>
    <col min="11274" max="11274" width="34.5703125" style="28" customWidth="1"/>
    <col min="11275" max="11520" width="9.140625" style="28"/>
    <col min="11521" max="11521" width="8.7109375" style="28" customWidth="1"/>
    <col min="11522" max="11522" width="45.7109375" style="28" customWidth="1"/>
    <col min="11523" max="11523" width="13.5703125" style="28" customWidth="1"/>
    <col min="11524" max="11524" width="13.42578125" style="28" customWidth="1"/>
    <col min="11525" max="11525" width="20.85546875" style="28" customWidth="1"/>
    <col min="11526" max="11527" width="16.140625" style="28" customWidth="1"/>
    <col min="11528" max="11528" width="35.7109375" style="28" customWidth="1"/>
    <col min="11529" max="11529" width="15.28515625" style="28" customWidth="1"/>
    <col min="11530" max="11530" width="34.5703125" style="28" customWidth="1"/>
    <col min="11531" max="11776" width="9.140625" style="28"/>
    <col min="11777" max="11777" width="8.7109375" style="28" customWidth="1"/>
    <col min="11778" max="11778" width="45.7109375" style="28" customWidth="1"/>
    <col min="11779" max="11779" width="13.5703125" style="28" customWidth="1"/>
    <col min="11780" max="11780" width="13.42578125" style="28" customWidth="1"/>
    <col min="11781" max="11781" width="20.85546875" style="28" customWidth="1"/>
    <col min="11782" max="11783" width="16.140625" style="28" customWidth="1"/>
    <col min="11784" max="11784" width="35.7109375" style="28" customWidth="1"/>
    <col min="11785" max="11785" width="15.28515625" style="28" customWidth="1"/>
    <col min="11786" max="11786" width="34.5703125" style="28" customWidth="1"/>
    <col min="11787" max="12032" width="9.140625" style="28"/>
    <col min="12033" max="12033" width="8.7109375" style="28" customWidth="1"/>
    <col min="12034" max="12034" width="45.7109375" style="28" customWidth="1"/>
    <col min="12035" max="12035" width="13.5703125" style="28" customWidth="1"/>
    <col min="12036" max="12036" width="13.42578125" style="28" customWidth="1"/>
    <col min="12037" max="12037" width="20.85546875" style="28" customWidth="1"/>
    <col min="12038" max="12039" width="16.140625" style="28" customWidth="1"/>
    <col min="12040" max="12040" width="35.7109375" style="28" customWidth="1"/>
    <col min="12041" max="12041" width="15.28515625" style="28" customWidth="1"/>
    <col min="12042" max="12042" width="34.5703125" style="28" customWidth="1"/>
    <col min="12043" max="12288" width="9.140625" style="28"/>
    <col min="12289" max="12289" width="8.7109375" style="28" customWidth="1"/>
    <col min="12290" max="12290" width="45.7109375" style="28" customWidth="1"/>
    <col min="12291" max="12291" width="13.5703125" style="28" customWidth="1"/>
    <col min="12292" max="12292" width="13.42578125" style="28" customWidth="1"/>
    <col min="12293" max="12293" width="20.85546875" style="28" customWidth="1"/>
    <col min="12294" max="12295" width="16.140625" style="28" customWidth="1"/>
    <col min="12296" max="12296" width="35.7109375" style="28" customWidth="1"/>
    <col min="12297" max="12297" width="15.28515625" style="28" customWidth="1"/>
    <col min="12298" max="12298" width="34.5703125" style="28" customWidth="1"/>
    <col min="12299" max="12544" width="9.140625" style="28"/>
    <col min="12545" max="12545" width="8.7109375" style="28" customWidth="1"/>
    <col min="12546" max="12546" width="45.7109375" style="28" customWidth="1"/>
    <col min="12547" max="12547" width="13.5703125" style="28" customWidth="1"/>
    <col min="12548" max="12548" width="13.42578125" style="28" customWidth="1"/>
    <col min="12549" max="12549" width="20.85546875" style="28" customWidth="1"/>
    <col min="12550" max="12551" width="16.140625" style="28" customWidth="1"/>
    <col min="12552" max="12552" width="35.7109375" style="28" customWidth="1"/>
    <col min="12553" max="12553" width="15.28515625" style="28" customWidth="1"/>
    <col min="12554" max="12554" width="34.5703125" style="28" customWidth="1"/>
    <col min="12555" max="12800" width="9.140625" style="28"/>
    <col min="12801" max="12801" width="8.7109375" style="28" customWidth="1"/>
    <col min="12802" max="12802" width="45.7109375" style="28" customWidth="1"/>
    <col min="12803" max="12803" width="13.5703125" style="28" customWidth="1"/>
    <col min="12804" max="12804" width="13.42578125" style="28" customWidth="1"/>
    <col min="12805" max="12805" width="20.85546875" style="28" customWidth="1"/>
    <col min="12806" max="12807" width="16.140625" style="28" customWidth="1"/>
    <col min="12808" max="12808" width="35.7109375" style="28" customWidth="1"/>
    <col min="12809" max="12809" width="15.28515625" style="28" customWidth="1"/>
    <col min="12810" max="12810" width="34.5703125" style="28" customWidth="1"/>
    <col min="12811" max="13056" width="9.140625" style="28"/>
    <col min="13057" max="13057" width="8.7109375" style="28" customWidth="1"/>
    <col min="13058" max="13058" width="45.7109375" style="28" customWidth="1"/>
    <col min="13059" max="13059" width="13.5703125" style="28" customWidth="1"/>
    <col min="13060" max="13060" width="13.42578125" style="28" customWidth="1"/>
    <col min="13061" max="13061" width="20.85546875" style="28" customWidth="1"/>
    <col min="13062" max="13063" width="16.140625" style="28" customWidth="1"/>
    <col min="13064" max="13064" width="35.7109375" style="28" customWidth="1"/>
    <col min="13065" max="13065" width="15.28515625" style="28" customWidth="1"/>
    <col min="13066" max="13066" width="34.5703125" style="28" customWidth="1"/>
    <col min="13067" max="13312" width="9.140625" style="28"/>
    <col min="13313" max="13313" width="8.7109375" style="28" customWidth="1"/>
    <col min="13314" max="13314" width="45.7109375" style="28" customWidth="1"/>
    <col min="13315" max="13315" width="13.5703125" style="28" customWidth="1"/>
    <col min="13316" max="13316" width="13.42578125" style="28" customWidth="1"/>
    <col min="13317" max="13317" width="20.85546875" style="28" customWidth="1"/>
    <col min="13318" max="13319" width="16.140625" style="28" customWidth="1"/>
    <col min="13320" max="13320" width="35.7109375" style="28" customWidth="1"/>
    <col min="13321" max="13321" width="15.28515625" style="28" customWidth="1"/>
    <col min="13322" max="13322" width="34.5703125" style="28" customWidth="1"/>
    <col min="13323" max="13568" width="9.140625" style="28"/>
    <col min="13569" max="13569" width="8.7109375" style="28" customWidth="1"/>
    <col min="13570" max="13570" width="45.7109375" style="28" customWidth="1"/>
    <col min="13571" max="13571" width="13.5703125" style="28" customWidth="1"/>
    <col min="13572" max="13572" width="13.42578125" style="28" customWidth="1"/>
    <col min="13573" max="13573" width="20.85546875" style="28" customWidth="1"/>
    <col min="13574" max="13575" width="16.140625" style="28" customWidth="1"/>
    <col min="13576" max="13576" width="35.7109375" style="28" customWidth="1"/>
    <col min="13577" max="13577" width="15.28515625" style="28" customWidth="1"/>
    <col min="13578" max="13578" width="34.5703125" style="28" customWidth="1"/>
    <col min="13579" max="13824" width="9.140625" style="28"/>
    <col min="13825" max="13825" width="8.7109375" style="28" customWidth="1"/>
    <col min="13826" max="13826" width="45.7109375" style="28" customWidth="1"/>
    <col min="13827" max="13827" width="13.5703125" style="28" customWidth="1"/>
    <col min="13828" max="13828" width="13.42578125" style="28" customWidth="1"/>
    <col min="13829" max="13829" width="20.85546875" style="28" customWidth="1"/>
    <col min="13830" max="13831" width="16.140625" style="28" customWidth="1"/>
    <col min="13832" max="13832" width="35.7109375" style="28" customWidth="1"/>
    <col min="13833" max="13833" width="15.28515625" style="28" customWidth="1"/>
    <col min="13834" max="13834" width="34.5703125" style="28" customWidth="1"/>
    <col min="13835" max="14080" width="9.140625" style="28"/>
    <col min="14081" max="14081" width="8.7109375" style="28" customWidth="1"/>
    <col min="14082" max="14082" width="45.7109375" style="28" customWidth="1"/>
    <col min="14083" max="14083" width="13.5703125" style="28" customWidth="1"/>
    <col min="14084" max="14084" width="13.42578125" style="28" customWidth="1"/>
    <col min="14085" max="14085" width="20.85546875" style="28" customWidth="1"/>
    <col min="14086" max="14087" width="16.140625" style="28" customWidth="1"/>
    <col min="14088" max="14088" width="35.7109375" style="28" customWidth="1"/>
    <col min="14089" max="14089" width="15.28515625" style="28" customWidth="1"/>
    <col min="14090" max="14090" width="34.5703125" style="28" customWidth="1"/>
    <col min="14091" max="14336" width="9.140625" style="28"/>
    <col min="14337" max="14337" width="8.7109375" style="28" customWidth="1"/>
    <col min="14338" max="14338" width="45.7109375" style="28" customWidth="1"/>
    <col min="14339" max="14339" width="13.5703125" style="28" customWidth="1"/>
    <col min="14340" max="14340" width="13.42578125" style="28" customWidth="1"/>
    <col min="14341" max="14341" width="20.85546875" style="28" customWidth="1"/>
    <col min="14342" max="14343" width="16.140625" style="28" customWidth="1"/>
    <col min="14344" max="14344" width="35.7109375" style="28" customWidth="1"/>
    <col min="14345" max="14345" width="15.28515625" style="28" customWidth="1"/>
    <col min="14346" max="14346" width="34.5703125" style="28" customWidth="1"/>
    <col min="14347" max="14592" width="9.140625" style="28"/>
    <col min="14593" max="14593" width="8.7109375" style="28" customWidth="1"/>
    <col min="14594" max="14594" width="45.7109375" style="28" customWidth="1"/>
    <col min="14595" max="14595" width="13.5703125" style="28" customWidth="1"/>
    <col min="14596" max="14596" width="13.42578125" style="28" customWidth="1"/>
    <col min="14597" max="14597" width="20.85546875" style="28" customWidth="1"/>
    <col min="14598" max="14599" width="16.140625" style="28" customWidth="1"/>
    <col min="14600" max="14600" width="35.7109375" style="28" customWidth="1"/>
    <col min="14601" max="14601" width="15.28515625" style="28" customWidth="1"/>
    <col min="14602" max="14602" width="34.5703125" style="28" customWidth="1"/>
    <col min="14603" max="14848" width="9.140625" style="28"/>
    <col min="14849" max="14849" width="8.7109375" style="28" customWidth="1"/>
    <col min="14850" max="14850" width="45.7109375" style="28" customWidth="1"/>
    <col min="14851" max="14851" width="13.5703125" style="28" customWidth="1"/>
    <col min="14852" max="14852" width="13.42578125" style="28" customWidth="1"/>
    <col min="14853" max="14853" width="20.85546875" style="28" customWidth="1"/>
    <col min="14854" max="14855" width="16.140625" style="28" customWidth="1"/>
    <col min="14856" max="14856" width="35.7109375" style="28" customWidth="1"/>
    <col min="14857" max="14857" width="15.28515625" style="28" customWidth="1"/>
    <col min="14858" max="14858" width="34.5703125" style="28" customWidth="1"/>
    <col min="14859" max="15104" width="9.140625" style="28"/>
    <col min="15105" max="15105" width="8.7109375" style="28" customWidth="1"/>
    <col min="15106" max="15106" width="45.7109375" style="28" customWidth="1"/>
    <col min="15107" max="15107" width="13.5703125" style="28" customWidth="1"/>
    <col min="15108" max="15108" width="13.42578125" style="28" customWidth="1"/>
    <col min="15109" max="15109" width="20.85546875" style="28" customWidth="1"/>
    <col min="15110" max="15111" width="16.140625" style="28" customWidth="1"/>
    <col min="15112" max="15112" width="35.7109375" style="28" customWidth="1"/>
    <col min="15113" max="15113" width="15.28515625" style="28" customWidth="1"/>
    <col min="15114" max="15114" width="34.5703125" style="28" customWidth="1"/>
    <col min="15115" max="15360" width="9.140625" style="28"/>
    <col min="15361" max="15361" width="8.7109375" style="28" customWidth="1"/>
    <col min="15362" max="15362" width="45.7109375" style="28" customWidth="1"/>
    <col min="15363" max="15363" width="13.5703125" style="28" customWidth="1"/>
    <col min="15364" max="15364" width="13.42578125" style="28" customWidth="1"/>
    <col min="15365" max="15365" width="20.85546875" style="28" customWidth="1"/>
    <col min="15366" max="15367" width="16.140625" style="28" customWidth="1"/>
    <col min="15368" max="15368" width="35.7109375" style="28" customWidth="1"/>
    <col min="15369" max="15369" width="15.28515625" style="28" customWidth="1"/>
    <col min="15370" max="15370" width="34.5703125" style="28" customWidth="1"/>
    <col min="15371" max="15616" width="9.140625" style="28"/>
    <col min="15617" max="15617" width="8.7109375" style="28" customWidth="1"/>
    <col min="15618" max="15618" width="45.7109375" style="28" customWidth="1"/>
    <col min="15619" max="15619" width="13.5703125" style="28" customWidth="1"/>
    <col min="15620" max="15620" width="13.42578125" style="28" customWidth="1"/>
    <col min="15621" max="15621" width="20.85546875" style="28" customWidth="1"/>
    <col min="15622" max="15623" width="16.140625" style="28" customWidth="1"/>
    <col min="15624" max="15624" width="35.7109375" style="28" customWidth="1"/>
    <col min="15625" max="15625" width="15.28515625" style="28" customWidth="1"/>
    <col min="15626" max="15626" width="34.5703125" style="28" customWidth="1"/>
    <col min="15627" max="15872" width="9.140625" style="28"/>
    <col min="15873" max="15873" width="8.7109375" style="28" customWidth="1"/>
    <col min="15874" max="15874" width="45.7109375" style="28" customWidth="1"/>
    <col min="15875" max="15875" width="13.5703125" style="28" customWidth="1"/>
    <col min="15876" max="15876" width="13.42578125" style="28" customWidth="1"/>
    <col min="15877" max="15877" width="20.85546875" style="28" customWidth="1"/>
    <col min="15878" max="15879" width="16.140625" style="28" customWidth="1"/>
    <col min="15880" max="15880" width="35.7109375" style="28" customWidth="1"/>
    <col min="15881" max="15881" width="15.28515625" style="28" customWidth="1"/>
    <col min="15882" max="15882" width="34.5703125" style="28" customWidth="1"/>
    <col min="15883" max="16128" width="9.140625" style="28"/>
    <col min="16129" max="16129" width="8.7109375" style="28" customWidth="1"/>
    <col min="16130" max="16130" width="45.7109375" style="28" customWidth="1"/>
    <col min="16131" max="16131" width="13.5703125" style="28" customWidth="1"/>
    <col min="16132" max="16132" width="13.42578125" style="28" customWidth="1"/>
    <col min="16133" max="16133" width="20.85546875" style="28" customWidth="1"/>
    <col min="16134" max="16135" width="16.140625" style="28" customWidth="1"/>
    <col min="16136" max="16136" width="35.7109375" style="28" customWidth="1"/>
    <col min="16137" max="16137" width="15.28515625" style="28" customWidth="1"/>
    <col min="16138" max="16138" width="34.5703125" style="28" customWidth="1"/>
    <col min="16139" max="16384" width="9.140625" style="28"/>
  </cols>
  <sheetData>
    <row r="1" spans="1:10" ht="18.75" x14ac:dyDescent="0.3">
      <c r="A1" s="335"/>
      <c r="B1" s="1120"/>
      <c r="C1" s="119"/>
      <c r="D1" s="119"/>
      <c r="E1" s="119"/>
      <c r="F1" s="119"/>
      <c r="G1" s="119"/>
      <c r="H1" s="2372" t="s">
        <v>275</v>
      </c>
      <c r="I1" s="2372"/>
      <c r="J1" s="2372"/>
    </row>
    <row r="2" spans="1:10" ht="18" customHeight="1" x14ac:dyDescent="0.3">
      <c r="A2" s="335"/>
      <c r="B2" s="1120"/>
      <c r="C2" s="119"/>
      <c r="D2" s="119"/>
      <c r="E2" s="119"/>
      <c r="F2" s="119"/>
      <c r="G2" s="119"/>
      <c r="H2" s="2373" t="s">
        <v>276</v>
      </c>
      <c r="I2" s="2373"/>
      <c r="J2" s="2373"/>
    </row>
    <row r="3" spans="1:10" ht="18.75" x14ac:dyDescent="0.3">
      <c r="A3" s="2371" t="s">
        <v>873</v>
      </c>
      <c r="B3" s="2371"/>
      <c r="C3" s="2371"/>
      <c r="D3" s="2371"/>
      <c r="E3" s="2371"/>
      <c r="F3" s="2371"/>
      <c r="G3" s="2371"/>
      <c r="H3" s="2371"/>
      <c r="I3" s="2371"/>
      <c r="J3" s="2371"/>
    </row>
    <row r="4" spans="1:10" ht="18.75" x14ac:dyDescent="0.3">
      <c r="A4" s="2371" t="s">
        <v>277</v>
      </c>
      <c r="B4" s="2371"/>
      <c r="C4" s="2371"/>
      <c r="D4" s="2371"/>
      <c r="E4" s="2371"/>
      <c r="F4" s="2371"/>
      <c r="G4" s="2371"/>
      <c r="H4" s="2371"/>
      <c r="I4" s="2371"/>
      <c r="J4" s="2371"/>
    </row>
    <row r="5" spans="1:10" ht="18.75" x14ac:dyDescent="0.3">
      <c r="A5" s="2371" t="s">
        <v>520</v>
      </c>
      <c r="B5" s="2371"/>
      <c r="C5" s="2371"/>
      <c r="D5" s="2371"/>
      <c r="E5" s="2371"/>
      <c r="F5" s="2371"/>
      <c r="G5" s="2371"/>
      <c r="H5" s="2371"/>
      <c r="I5" s="2371"/>
      <c r="J5" s="2371"/>
    </row>
    <row r="6" spans="1:10" ht="18.75" x14ac:dyDescent="0.3">
      <c r="A6" s="2371" t="s">
        <v>1537</v>
      </c>
      <c r="B6" s="2371"/>
      <c r="C6" s="2371"/>
      <c r="D6" s="2371"/>
      <c r="E6" s="2371"/>
      <c r="F6" s="2371"/>
      <c r="G6" s="2371"/>
      <c r="H6" s="2371"/>
      <c r="I6" s="2371"/>
      <c r="J6" s="2371"/>
    </row>
    <row r="7" spans="1:10" ht="18.75" hidden="1" x14ac:dyDescent="0.3">
      <c r="A7" s="335" t="s">
        <v>278</v>
      </c>
      <c r="B7" s="1120"/>
      <c r="C7" s="119"/>
      <c r="D7" s="119"/>
      <c r="E7" s="119"/>
      <c r="F7" s="119"/>
      <c r="G7" s="119"/>
      <c r="H7" s="1120"/>
      <c r="I7" s="119"/>
      <c r="J7" s="1120"/>
    </row>
    <row r="8" spans="1:10" ht="18.75" hidden="1" x14ac:dyDescent="0.3">
      <c r="A8" s="335"/>
      <c r="B8" s="1120"/>
      <c r="C8" s="119"/>
      <c r="D8" s="119"/>
      <c r="E8" s="119"/>
      <c r="F8" s="119"/>
      <c r="G8" s="119"/>
      <c r="H8" s="1120"/>
      <c r="I8" s="119"/>
      <c r="J8" s="1120"/>
    </row>
    <row r="9" spans="1:10" ht="2.25" hidden="1" customHeight="1" x14ac:dyDescent="0.3">
      <c r="A9" s="335"/>
      <c r="B9" s="1120"/>
      <c r="C9" s="119"/>
      <c r="D9" s="119"/>
      <c r="E9" s="119"/>
      <c r="F9" s="119"/>
      <c r="G9" s="119"/>
      <c r="H9" s="1120"/>
      <c r="I9" s="119"/>
      <c r="J9" s="1120"/>
    </row>
    <row r="10" spans="1:10" ht="52.5" customHeight="1" x14ac:dyDescent="0.25">
      <c r="A10" s="2368" t="s">
        <v>1</v>
      </c>
      <c r="B10" s="2368" t="s">
        <v>279</v>
      </c>
      <c r="C10" s="2368" t="s">
        <v>280</v>
      </c>
      <c r="D10" s="2368"/>
      <c r="E10" s="2368" t="s">
        <v>281</v>
      </c>
      <c r="F10" s="2368" t="s">
        <v>893</v>
      </c>
      <c r="G10" s="2368"/>
      <c r="H10" s="2370" t="s">
        <v>282</v>
      </c>
      <c r="I10" s="2368" t="s">
        <v>4</v>
      </c>
      <c r="J10" s="2368" t="s">
        <v>283</v>
      </c>
    </row>
    <row r="11" spans="1:10" ht="231" customHeight="1" x14ac:dyDescent="0.25">
      <c r="A11" s="2368"/>
      <c r="B11" s="2368"/>
      <c r="C11" s="1015" t="s">
        <v>284</v>
      </c>
      <c r="D11" s="1015" t="s">
        <v>285</v>
      </c>
      <c r="E11" s="2368"/>
      <c r="F11" s="1015" t="s">
        <v>284</v>
      </c>
      <c r="G11" s="1015" t="s">
        <v>285</v>
      </c>
      <c r="H11" s="2370"/>
      <c r="I11" s="2368"/>
      <c r="J11" s="2368"/>
    </row>
    <row r="12" spans="1:10" s="30" customFormat="1" ht="21.75" customHeight="1" x14ac:dyDescent="0.25">
      <c r="A12" s="1016">
        <v>1</v>
      </c>
      <c r="B12" s="1016">
        <v>2</v>
      </c>
      <c r="C12" s="1016">
        <v>3</v>
      </c>
      <c r="D12" s="1016"/>
      <c r="E12" s="1016">
        <v>4</v>
      </c>
      <c r="F12" s="1016">
        <v>5</v>
      </c>
      <c r="G12" s="1016">
        <v>6</v>
      </c>
      <c r="H12" s="1016">
        <v>7</v>
      </c>
      <c r="I12" s="1016">
        <v>8</v>
      </c>
      <c r="J12" s="1016">
        <v>9</v>
      </c>
    </row>
    <row r="13" spans="1:10" s="30" customFormat="1" ht="21.75" customHeight="1" x14ac:dyDescent="0.25">
      <c r="A13" s="2369" t="s">
        <v>518</v>
      </c>
      <c r="B13" s="2369"/>
      <c r="C13" s="2369"/>
      <c r="D13" s="2369"/>
      <c r="E13" s="2369"/>
      <c r="F13" s="2369"/>
      <c r="G13" s="2369"/>
      <c r="H13" s="2369"/>
      <c r="I13" s="2369"/>
      <c r="J13" s="2369"/>
    </row>
    <row r="14" spans="1:10" s="30" customFormat="1" ht="17.25" customHeight="1" x14ac:dyDescent="0.25">
      <c r="A14" s="2367">
        <v>1</v>
      </c>
      <c r="B14" s="2353" t="s">
        <v>1593</v>
      </c>
      <c r="C14" s="2352">
        <v>510</v>
      </c>
      <c r="D14" s="2352" t="s">
        <v>256</v>
      </c>
      <c r="E14" s="336" t="s">
        <v>15</v>
      </c>
      <c r="F14" s="1227">
        <f>F16+F15</f>
        <v>70000</v>
      </c>
      <c r="G14" s="1227">
        <f>G16</f>
        <v>0</v>
      </c>
      <c r="H14" s="2344" t="s">
        <v>1467</v>
      </c>
      <c r="I14" s="493">
        <f t="shared" ref="I14:I24" si="0">G14/F14*100</f>
        <v>0</v>
      </c>
      <c r="J14" s="1395" t="s">
        <v>1100</v>
      </c>
    </row>
    <row r="15" spans="1:10" s="30" customFormat="1" ht="41.25" customHeight="1" x14ac:dyDescent="0.25">
      <c r="A15" s="2367"/>
      <c r="B15" s="2353"/>
      <c r="C15" s="2352"/>
      <c r="D15" s="2352"/>
      <c r="E15" s="336" t="s">
        <v>16</v>
      </c>
      <c r="F15" s="493">
        <v>66500</v>
      </c>
      <c r="G15" s="1227">
        <v>0</v>
      </c>
      <c r="H15" s="2344"/>
      <c r="I15" s="493">
        <v>0</v>
      </c>
      <c r="J15" s="1395"/>
    </row>
    <row r="16" spans="1:10" ht="56.25" customHeight="1" x14ac:dyDescent="0.25">
      <c r="A16" s="2367"/>
      <c r="B16" s="2353"/>
      <c r="C16" s="2352"/>
      <c r="D16" s="2352"/>
      <c r="E16" s="336" t="s">
        <v>19</v>
      </c>
      <c r="F16" s="493">
        <v>3500</v>
      </c>
      <c r="G16" s="591">
        <v>0</v>
      </c>
      <c r="H16" s="2344"/>
      <c r="I16" s="493">
        <f t="shared" si="0"/>
        <v>0</v>
      </c>
      <c r="J16" s="1395"/>
    </row>
    <row r="17" spans="1:10" ht="18" hidden="1" customHeight="1" x14ac:dyDescent="0.25">
      <c r="A17" s="2367">
        <v>4</v>
      </c>
      <c r="B17" s="2353" t="s">
        <v>1804</v>
      </c>
      <c r="C17" s="2352">
        <v>285</v>
      </c>
      <c r="D17" s="2352"/>
      <c r="E17" s="336" t="s">
        <v>15</v>
      </c>
      <c r="F17" s="493">
        <v>0</v>
      </c>
      <c r="G17" s="591"/>
      <c r="H17" s="614"/>
      <c r="I17" s="493"/>
      <c r="J17" s="949"/>
    </row>
    <row r="18" spans="1:10" ht="41.25" hidden="1" customHeight="1" x14ac:dyDescent="0.25">
      <c r="A18" s="2367"/>
      <c r="B18" s="2353"/>
      <c r="C18" s="2352"/>
      <c r="D18" s="2352"/>
      <c r="E18" s="336" t="s">
        <v>16</v>
      </c>
      <c r="F18" s="493">
        <v>0</v>
      </c>
      <c r="G18" s="591"/>
      <c r="H18" s="614"/>
      <c r="I18" s="493"/>
      <c r="J18" s="949"/>
    </row>
    <row r="19" spans="1:10" ht="61.5" hidden="1" customHeight="1" x14ac:dyDescent="0.25">
      <c r="A19" s="2367"/>
      <c r="B19" s="2353"/>
      <c r="C19" s="2352"/>
      <c r="D19" s="2352"/>
      <c r="E19" s="336" t="s">
        <v>19</v>
      </c>
      <c r="F19" s="493">
        <v>0</v>
      </c>
      <c r="G19" s="591"/>
      <c r="H19" s="614"/>
      <c r="I19" s="493"/>
      <c r="J19" s="949"/>
    </row>
    <row r="20" spans="1:10" ht="45.75" customHeight="1" x14ac:dyDescent="0.25">
      <c r="A20" s="2367">
        <v>2</v>
      </c>
      <c r="B20" s="2353" t="s">
        <v>1594</v>
      </c>
      <c r="C20" s="2352">
        <v>250</v>
      </c>
      <c r="D20" s="2352" t="str">
        <f>D14</f>
        <v>-</v>
      </c>
      <c r="E20" s="336" t="s">
        <v>15</v>
      </c>
      <c r="F20" s="493">
        <f>F21</f>
        <v>98161.01</v>
      </c>
      <c r="G20" s="493">
        <f>G21</f>
        <v>98161.01</v>
      </c>
      <c r="H20" s="614" t="s">
        <v>1590</v>
      </c>
      <c r="I20" s="493">
        <f t="shared" si="0"/>
        <v>100</v>
      </c>
      <c r="J20" s="1395"/>
    </row>
    <row r="21" spans="1:10" ht="67.5" customHeight="1" x14ac:dyDescent="0.25">
      <c r="A21" s="2367"/>
      <c r="B21" s="2353"/>
      <c r="C21" s="2352"/>
      <c r="D21" s="2352"/>
      <c r="E21" s="336" t="s">
        <v>19</v>
      </c>
      <c r="F21" s="493">
        <v>98161.01</v>
      </c>
      <c r="G21" s="493">
        <v>98161.01</v>
      </c>
      <c r="H21" s="614"/>
      <c r="I21" s="493">
        <f t="shared" si="0"/>
        <v>100</v>
      </c>
      <c r="J21" s="1395"/>
    </row>
    <row r="22" spans="1:10" ht="27.75" customHeight="1" x14ac:dyDescent="0.3">
      <c r="A22" s="2352">
        <v>3</v>
      </c>
      <c r="B22" s="2353" t="s">
        <v>1595</v>
      </c>
      <c r="C22" s="2352">
        <v>250</v>
      </c>
      <c r="D22" s="2352" t="str">
        <f>D20</f>
        <v>-</v>
      </c>
      <c r="E22" s="531" t="s">
        <v>15</v>
      </c>
      <c r="F22" s="493">
        <f>F23+F24</f>
        <v>219338.87</v>
      </c>
      <c r="G22" s="493">
        <f>G23+G24</f>
        <v>32934.1</v>
      </c>
      <c r="H22" s="2344" t="s">
        <v>1591</v>
      </c>
      <c r="I22" s="493">
        <f t="shared" si="0"/>
        <v>15.015168082155251</v>
      </c>
      <c r="J22" s="1395" t="s">
        <v>1592</v>
      </c>
    </row>
    <row r="23" spans="1:10" ht="42.75" customHeight="1" x14ac:dyDescent="0.25">
      <c r="A23" s="2352"/>
      <c r="B23" s="2353"/>
      <c r="C23" s="2352"/>
      <c r="D23" s="2352"/>
      <c r="E23" s="336" t="s">
        <v>16</v>
      </c>
      <c r="F23" s="493">
        <v>127821.21</v>
      </c>
      <c r="G23" s="493">
        <v>16597.2</v>
      </c>
      <c r="H23" s="2344"/>
      <c r="I23" s="493">
        <f t="shared" si="0"/>
        <v>12.984699487667188</v>
      </c>
      <c r="J23" s="1395"/>
    </row>
    <row r="24" spans="1:10" ht="54.75" customHeight="1" x14ac:dyDescent="0.25">
      <c r="A24" s="2352"/>
      <c r="B24" s="2353"/>
      <c r="C24" s="2352"/>
      <c r="D24" s="2352"/>
      <c r="E24" s="336" t="s">
        <v>19</v>
      </c>
      <c r="F24" s="493">
        <v>91517.66</v>
      </c>
      <c r="G24" s="493">
        <v>16336.9</v>
      </c>
      <c r="H24" s="2344"/>
      <c r="I24" s="493">
        <f t="shared" si="0"/>
        <v>17.851090161177634</v>
      </c>
      <c r="J24" s="1395"/>
    </row>
    <row r="25" spans="1:10" ht="24" customHeight="1" x14ac:dyDescent="0.25">
      <c r="A25" s="2352">
        <v>4</v>
      </c>
      <c r="B25" s="2353" t="s">
        <v>1596</v>
      </c>
      <c r="C25" s="2352">
        <v>320</v>
      </c>
      <c r="D25" s="2352" t="str">
        <f>D22</f>
        <v>-</v>
      </c>
      <c r="E25" s="336" t="s">
        <v>15</v>
      </c>
      <c r="F25" s="493">
        <f>F26+F27</f>
        <v>489608</v>
      </c>
      <c r="G25" s="493">
        <f>G26+G27</f>
        <v>0</v>
      </c>
      <c r="H25" s="2353" t="s">
        <v>1606</v>
      </c>
      <c r="I25" s="493">
        <v>0</v>
      </c>
      <c r="J25" s="1395" t="s">
        <v>1592</v>
      </c>
    </row>
    <row r="26" spans="1:10" ht="60" customHeight="1" x14ac:dyDescent="0.25">
      <c r="A26" s="2352"/>
      <c r="B26" s="2353"/>
      <c r="C26" s="2352"/>
      <c r="D26" s="2352"/>
      <c r="E26" s="336" t="s">
        <v>16</v>
      </c>
      <c r="F26" s="493">
        <v>465128</v>
      </c>
      <c r="G26" s="493">
        <v>0</v>
      </c>
      <c r="H26" s="2353"/>
      <c r="I26" s="493">
        <v>0</v>
      </c>
      <c r="J26" s="1395"/>
    </row>
    <row r="27" spans="1:10" ht="71.25" customHeight="1" x14ac:dyDescent="0.25">
      <c r="A27" s="2352"/>
      <c r="B27" s="2353"/>
      <c r="C27" s="2352"/>
      <c r="D27" s="2352"/>
      <c r="E27" s="336" t="s">
        <v>19</v>
      </c>
      <c r="F27" s="493">
        <v>24480</v>
      </c>
      <c r="G27" s="493">
        <v>0</v>
      </c>
      <c r="H27" s="2353"/>
      <c r="I27" s="493">
        <v>0</v>
      </c>
      <c r="J27" s="1395"/>
    </row>
    <row r="28" spans="1:10" ht="18.75" customHeight="1" x14ac:dyDescent="0.25">
      <c r="A28" s="2352">
        <v>5</v>
      </c>
      <c r="B28" s="2353" t="s">
        <v>1597</v>
      </c>
      <c r="C28" s="2352">
        <v>290</v>
      </c>
      <c r="D28" s="2352" t="str">
        <f>D25</f>
        <v>-</v>
      </c>
      <c r="E28" s="336" t="s">
        <v>15</v>
      </c>
      <c r="F28" s="493">
        <f>F29+F30</f>
        <v>529694.71</v>
      </c>
      <c r="G28" s="493">
        <f>G29+G30</f>
        <v>487288.8</v>
      </c>
      <c r="H28" s="2353" t="s">
        <v>1468</v>
      </c>
      <c r="I28" s="493">
        <f>G28/F28*100</f>
        <v>91.994273456119657</v>
      </c>
      <c r="J28" s="1395"/>
    </row>
    <row r="29" spans="1:10" ht="71.25" customHeight="1" x14ac:dyDescent="0.25">
      <c r="A29" s="2352"/>
      <c r="B29" s="2353"/>
      <c r="C29" s="2352"/>
      <c r="D29" s="2352"/>
      <c r="E29" s="336" t="s">
        <v>16</v>
      </c>
      <c r="F29" s="493">
        <v>503018.82</v>
      </c>
      <c r="G29" s="493">
        <v>462744.6</v>
      </c>
      <c r="H29" s="2353"/>
      <c r="I29" s="493">
        <f t="shared" ref="I29:I30" si="1">G29/F29*100</f>
        <v>91.993496386477148</v>
      </c>
      <c r="J29" s="1395"/>
    </row>
    <row r="30" spans="1:10" ht="61.5" customHeight="1" x14ac:dyDescent="0.25">
      <c r="A30" s="2352"/>
      <c r="B30" s="2353"/>
      <c r="C30" s="2352"/>
      <c r="D30" s="2352"/>
      <c r="E30" s="336" t="s">
        <v>19</v>
      </c>
      <c r="F30" s="493">
        <v>26675.89</v>
      </c>
      <c r="G30" s="493">
        <v>24544.2</v>
      </c>
      <c r="H30" s="2353"/>
      <c r="I30" s="493">
        <f t="shared" si="1"/>
        <v>92.008926412577054</v>
      </c>
      <c r="J30" s="1395"/>
    </row>
    <row r="31" spans="1:10" ht="26.25" customHeight="1" x14ac:dyDescent="0.25">
      <c r="A31" s="2352">
        <v>6</v>
      </c>
      <c r="B31" s="2353" t="s">
        <v>1598</v>
      </c>
      <c r="C31" s="2352">
        <v>400</v>
      </c>
      <c r="D31" s="2352"/>
      <c r="E31" s="336" t="s">
        <v>15</v>
      </c>
      <c r="F31" s="493">
        <f>F32</f>
        <v>10000</v>
      </c>
      <c r="G31" s="493">
        <v>0</v>
      </c>
      <c r="H31" s="2344"/>
      <c r="I31" s="493">
        <v>0</v>
      </c>
      <c r="J31" s="1395" t="s">
        <v>1518</v>
      </c>
    </row>
    <row r="32" spans="1:10" ht="126" customHeight="1" x14ac:dyDescent="0.25">
      <c r="A32" s="2352"/>
      <c r="B32" s="2353"/>
      <c r="C32" s="2352"/>
      <c r="D32" s="2352"/>
      <c r="E32" s="612" t="s">
        <v>19</v>
      </c>
      <c r="F32" s="493">
        <v>10000</v>
      </c>
      <c r="G32" s="493">
        <v>0</v>
      </c>
      <c r="H32" s="2344"/>
      <c r="I32" s="493">
        <v>0</v>
      </c>
      <c r="J32" s="1395"/>
    </row>
    <row r="33" spans="1:10" ht="28.5" customHeight="1" x14ac:dyDescent="0.25">
      <c r="A33" s="2348">
        <v>15</v>
      </c>
      <c r="B33" s="2363" t="s">
        <v>1599</v>
      </c>
      <c r="C33" s="2359"/>
      <c r="D33" s="2348"/>
      <c r="E33" s="336" t="s">
        <v>15</v>
      </c>
      <c r="F33" s="493">
        <f>F34</f>
        <v>10538.55</v>
      </c>
      <c r="G33" s="493">
        <f>G34</f>
        <v>1181.0899999999999</v>
      </c>
      <c r="H33" s="2344" t="s">
        <v>1101</v>
      </c>
      <c r="I33" s="493">
        <f>G33/F33*100</f>
        <v>11.207329281542528</v>
      </c>
      <c r="J33" s="1395" t="s">
        <v>1100</v>
      </c>
    </row>
    <row r="34" spans="1:10" ht="99.75" customHeight="1" x14ac:dyDescent="0.25">
      <c r="A34" s="2349"/>
      <c r="B34" s="2365"/>
      <c r="C34" s="2361"/>
      <c r="D34" s="2349"/>
      <c r="E34" s="336" t="s">
        <v>19</v>
      </c>
      <c r="F34" s="493">
        <v>10538.55</v>
      </c>
      <c r="G34" s="493">
        <v>1181.0899999999999</v>
      </c>
      <c r="H34" s="2344"/>
      <c r="I34" s="493">
        <f>G34/F34*100</f>
        <v>11.207329281542528</v>
      </c>
      <c r="J34" s="1395"/>
    </row>
    <row r="35" spans="1:10" ht="24" customHeight="1" x14ac:dyDescent="0.25">
      <c r="A35" s="2352">
        <v>17</v>
      </c>
      <c r="B35" s="2350" t="s">
        <v>1600</v>
      </c>
      <c r="C35" s="2348">
        <v>200</v>
      </c>
      <c r="D35" s="2348"/>
      <c r="E35" s="336" t="s">
        <v>15</v>
      </c>
      <c r="F35" s="493">
        <f>F37+F36</f>
        <v>440000</v>
      </c>
      <c r="G35" s="493">
        <f>G37+G36</f>
        <v>141290.6</v>
      </c>
      <c r="H35" s="2350" t="s">
        <v>1469</v>
      </c>
      <c r="I35" s="493">
        <f>G35/F35*100</f>
        <v>32.111500000000007</v>
      </c>
      <c r="J35" s="936"/>
    </row>
    <row r="36" spans="1:10" ht="76.5" customHeight="1" x14ac:dyDescent="0.25">
      <c r="A36" s="2352"/>
      <c r="B36" s="2355"/>
      <c r="C36" s="2354"/>
      <c r="D36" s="2354"/>
      <c r="E36" s="336" t="s">
        <v>16</v>
      </c>
      <c r="F36" s="493">
        <v>271920</v>
      </c>
      <c r="G36" s="493">
        <v>87274.8</v>
      </c>
      <c r="H36" s="2355"/>
      <c r="I36" s="493">
        <f>G36/F36*100</f>
        <v>32.09576345984113</v>
      </c>
      <c r="J36" s="1578" t="s">
        <v>1592</v>
      </c>
    </row>
    <row r="37" spans="1:10" ht="64.5" customHeight="1" x14ac:dyDescent="0.25">
      <c r="A37" s="2352"/>
      <c r="B37" s="2351"/>
      <c r="C37" s="2349"/>
      <c r="D37" s="2349"/>
      <c r="E37" s="336" t="s">
        <v>19</v>
      </c>
      <c r="F37" s="493">
        <v>168080</v>
      </c>
      <c r="G37" s="493">
        <v>54015.8</v>
      </c>
      <c r="H37" s="2351"/>
      <c r="I37" s="493">
        <f>G37/F37*100</f>
        <v>32.136958591147078</v>
      </c>
      <c r="J37" s="1591"/>
    </row>
    <row r="38" spans="1:10" ht="32.25" customHeight="1" x14ac:dyDescent="0.25">
      <c r="A38" s="2352">
        <v>18</v>
      </c>
      <c r="B38" s="2350" t="s">
        <v>1601</v>
      </c>
      <c r="C38" s="2359" t="s">
        <v>1102</v>
      </c>
      <c r="D38" s="2362" t="s">
        <v>256</v>
      </c>
      <c r="E38" s="336" t="s">
        <v>15</v>
      </c>
      <c r="F38" s="493">
        <f>F39+F40</f>
        <v>52358.59</v>
      </c>
      <c r="G38" s="493">
        <f>G40</f>
        <v>0</v>
      </c>
      <c r="H38" s="2363" t="s">
        <v>1688</v>
      </c>
      <c r="I38" s="493">
        <v>0</v>
      </c>
      <c r="J38" s="2356" t="s">
        <v>1592</v>
      </c>
    </row>
    <row r="39" spans="1:10" ht="42" customHeight="1" x14ac:dyDescent="0.25">
      <c r="A39" s="2352"/>
      <c r="B39" s="2355"/>
      <c r="C39" s="2360"/>
      <c r="D39" s="2354"/>
      <c r="E39" s="336" t="s">
        <v>16</v>
      </c>
      <c r="F39" s="493">
        <v>49740.639999999999</v>
      </c>
      <c r="G39" s="493">
        <v>0</v>
      </c>
      <c r="H39" s="2364"/>
      <c r="I39" s="493">
        <v>0</v>
      </c>
      <c r="J39" s="2366"/>
    </row>
    <row r="40" spans="1:10" ht="70.5" customHeight="1" x14ac:dyDescent="0.25">
      <c r="A40" s="2352"/>
      <c r="B40" s="2351"/>
      <c r="C40" s="2361"/>
      <c r="D40" s="2349"/>
      <c r="E40" s="336" t="s">
        <v>19</v>
      </c>
      <c r="F40" s="493">
        <v>2617.9499999999998</v>
      </c>
      <c r="G40" s="493">
        <v>0</v>
      </c>
      <c r="H40" s="2365"/>
      <c r="I40" s="493">
        <v>0</v>
      </c>
      <c r="J40" s="2357"/>
    </row>
    <row r="41" spans="1:10" ht="24" customHeight="1" x14ac:dyDescent="0.25">
      <c r="A41" s="2348">
        <v>20</v>
      </c>
      <c r="B41" s="2350" t="s">
        <v>1602</v>
      </c>
      <c r="C41" s="2359" t="s">
        <v>1102</v>
      </c>
      <c r="D41" s="2348"/>
      <c r="E41" s="336" t="s">
        <v>15</v>
      </c>
      <c r="F41" s="493">
        <f>F42+F43</f>
        <v>24.6</v>
      </c>
      <c r="G41" s="493">
        <f>G43</f>
        <v>24.6</v>
      </c>
      <c r="H41" s="2350" t="s">
        <v>1607</v>
      </c>
      <c r="I41" s="493">
        <f>G41/F41*100</f>
        <v>100</v>
      </c>
      <c r="J41" s="2358"/>
    </row>
    <row r="42" spans="1:10" ht="73.5" customHeight="1" x14ac:dyDescent="0.25">
      <c r="A42" s="2354"/>
      <c r="B42" s="2355"/>
      <c r="C42" s="2360"/>
      <c r="D42" s="2354"/>
      <c r="E42" s="336" t="s">
        <v>16</v>
      </c>
      <c r="F42" s="493" t="s">
        <v>1984</v>
      </c>
      <c r="G42" s="493">
        <v>0</v>
      </c>
      <c r="H42" s="2355"/>
      <c r="I42" s="493">
        <v>0</v>
      </c>
      <c r="J42" s="2358"/>
    </row>
    <row r="43" spans="1:10" ht="74.25" customHeight="1" x14ac:dyDescent="0.25">
      <c r="A43" s="2349"/>
      <c r="B43" s="2351"/>
      <c r="C43" s="2361"/>
      <c r="D43" s="2349"/>
      <c r="E43" s="336" t="s">
        <v>19</v>
      </c>
      <c r="F43" s="493">
        <v>24.6</v>
      </c>
      <c r="G43" s="493">
        <v>24.6</v>
      </c>
      <c r="H43" s="2351"/>
      <c r="I43" s="493">
        <f>G43/F43*100</f>
        <v>100</v>
      </c>
      <c r="J43" s="2358"/>
    </row>
    <row r="44" spans="1:10" ht="24.75" customHeight="1" x14ac:dyDescent="0.25">
      <c r="A44" s="2348">
        <v>23</v>
      </c>
      <c r="B44" s="2350" t="s">
        <v>1603</v>
      </c>
      <c r="C44" s="899"/>
      <c r="D44" s="898"/>
      <c r="E44" s="336" t="s">
        <v>586</v>
      </c>
      <c r="F44" s="493">
        <f>F45+F46</f>
        <v>302500</v>
      </c>
      <c r="G44" s="493">
        <f>G45+G46</f>
        <v>56.8</v>
      </c>
      <c r="H44" s="1014"/>
      <c r="I44" s="493">
        <f t="shared" ref="I44:I50" si="2">G44/F44*100</f>
        <v>1.8776859504132232E-2</v>
      </c>
      <c r="J44" s="1112"/>
    </row>
    <row r="45" spans="1:10" ht="39" customHeight="1" x14ac:dyDescent="0.25">
      <c r="A45" s="2354"/>
      <c r="B45" s="2355"/>
      <c r="C45" s="899"/>
      <c r="D45" s="898"/>
      <c r="E45" s="336" t="s">
        <v>16</v>
      </c>
      <c r="F45" s="493">
        <v>189062.5</v>
      </c>
      <c r="G45" s="493">
        <v>0</v>
      </c>
      <c r="H45" s="2350" t="s">
        <v>1608</v>
      </c>
      <c r="I45" s="493">
        <f t="shared" si="2"/>
        <v>0</v>
      </c>
      <c r="J45" s="2356" t="s">
        <v>1592</v>
      </c>
    </row>
    <row r="46" spans="1:10" ht="56.25" customHeight="1" x14ac:dyDescent="0.25">
      <c r="A46" s="2349"/>
      <c r="B46" s="2351"/>
      <c r="C46" s="899"/>
      <c r="D46" s="898"/>
      <c r="E46" s="336" t="s">
        <v>19</v>
      </c>
      <c r="F46" s="493">
        <v>113437.5</v>
      </c>
      <c r="G46" s="493">
        <v>56.8</v>
      </c>
      <c r="H46" s="2351"/>
      <c r="I46" s="493">
        <f t="shared" si="2"/>
        <v>5.0071625344352617E-2</v>
      </c>
      <c r="J46" s="2357"/>
    </row>
    <row r="47" spans="1:10" ht="31.5" customHeight="1" x14ac:dyDescent="0.25">
      <c r="A47" s="2352">
        <v>25</v>
      </c>
      <c r="B47" s="2353" t="s">
        <v>1805</v>
      </c>
      <c r="C47" s="2352">
        <v>1100</v>
      </c>
      <c r="D47" s="2352" t="s">
        <v>256</v>
      </c>
      <c r="E47" s="336" t="s">
        <v>15</v>
      </c>
      <c r="F47" s="493">
        <f>F50+F49+F48</f>
        <v>760012</v>
      </c>
      <c r="G47" s="493">
        <f>G50+G49+G48</f>
        <v>509495.69</v>
      </c>
      <c r="H47" s="2344" t="s">
        <v>930</v>
      </c>
      <c r="I47" s="493">
        <f t="shared" si="2"/>
        <v>67.037848086609159</v>
      </c>
      <c r="J47" s="1395"/>
    </row>
    <row r="48" spans="1:10" ht="58.5" customHeight="1" x14ac:dyDescent="0.25">
      <c r="A48" s="2352"/>
      <c r="B48" s="2353"/>
      <c r="C48" s="2352"/>
      <c r="D48" s="2352"/>
      <c r="E48" s="336" t="s">
        <v>18</v>
      </c>
      <c r="F48" s="493">
        <v>246101.4</v>
      </c>
      <c r="G48" s="493">
        <v>148796.79999999999</v>
      </c>
      <c r="H48" s="2344"/>
      <c r="I48" s="493">
        <f t="shared" si="2"/>
        <v>60.46158209583529</v>
      </c>
      <c r="J48" s="1395"/>
    </row>
    <row r="49" spans="1:10" ht="60.75" customHeight="1" x14ac:dyDescent="0.25">
      <c r="A49" s="2352"/>
      <c r="B49" s="2353"/>
      <c r="C49" s="2352"/>
      <c r="D49" s="2352"/>
      <c r="E49" s="336" t="s">
        <v>16</v>
      </c>
      <c r="F49" s="493">
        <v>283928.40000000002</v>
      </c>
      <c r="G49" s="493">
        <v>203751.49</v>
      </c>
      <c r="H49" s="2344"/>
      <c r="I49" s="493">
        <f t="shared" si="2"/>
        <v>71.761574396925411</v>
      </c>
      <c r="J49" s="1395"/>
    </row>
    <row r="50" spans="1:10" ht="63" customHeight="1" x14ac:dyDescent="0.25">
      <c r="A50" s="2352"/>
      <c r="B50" s="2353"/>
      <c r="C50" s="2352"/>
      <c r="D50" s="2352"/>
      <c r="E50" s="336" t="s">
        <v>19</v>
      </c>
      <c r="F50" s="493">
        <v>229982.2</v>
      </c>
      <c r="G50" s="493">
        <v>156947.4</v>
      </c>
      <c r="H50" s="2344"/>
      <c r="I50" s="493">
        <f t="shared" si="2"/>
        <v>68.243281436563336</v>
      </c>
      <c r="J50" s="1395"/>
    </row>
    <row r="51" spans="1:10" ht="35.25" customHeight="1" x14ac:dyDescent="0.25">
      <c r="A51" s="2345" t="s">
        <v>1576</v>
      </c>
      <c r="B51" s="2346"/>
      <c r="C51" s="2346"/>
      <c r="D51" s="2346"/>
      <c r="E51" s="2346"/>
      <c r="F51" s="2346"/>
      <c r="G51" s="2346"/>
      <c r="H51" s="2346"/>
      <c r="I51" s="2346"/>
      <c r="J51" s="2347"/>
    </row>
    <row r="52" spans="1:10" ht="26.25" customHeight="1" x14ac:dyDescent="0.25">
      <c r="A52" s="2348">
        <v>29</v>
      </c>
      <c r="B52" s="2350" t="s">
        <v>1604</v>
      </c>
      <c r="C52" s="2348" t="s">
        <v>1103</v>
      </c>
      <c r="D52" s="2348" t="s">
        <v>256</v>
      </c>
      <c r="E52" s="336" t="s">
        <v>15</v>
      </c>
      <c r="F52" s="493">
        <f>F53</f>
        <v>273139.59000000003</v>
      </c>
      <c r="G52" s="493">
        <f>G53</f>
        <v>48826.1</v>
      </c>
      <c r="H52" s="614"/>
      <c r="I52" s="493">
        <f>G52/F52*100</f>
        <v>17.875878044629122</v>
      </c>
      <c r="J52" s="949"/>
    </row>
    <row r="53" spans="1:10" ht="112.5" customHeight="1" x14ac:dyDescent="0.25">
      <c r="A53" s="2349"/>
      <c r="B53" s="2351"/>
      <c r="C53" s="2349"/>
      <c r="D53" s="2349"/>
      <c r="E53" s="337" t="s">
        <v>19</v>
      </c>
      <c r="F53" s="493">
        <v>273139.59000000003</v>
      </c>
      <c r="G53" s="493">
        <v>48826.1</v>
      </c>
      <c r="H53" s="614" t="s">
        <v>1470</v>
      </c>
      <c r="I53" s="493">
        <f>G53/F53*100</f>
        <v>17.875878044629122</v>
      </c>
      <c r="J53" s="614" t="s">
        <v>1592</v>
      </c>
    </row>
    <row r="54" spans="1:10" ht="27.75" customHeight="1" x14ac:dyDescent="0.25">
      <c r="A54" s="2352">
        <v>32</v>
      </c>
      <c r="B54" s="2353" t="s">
        <v>1605</v>
      </c>
      <c r="C54" s="2352" t="s">
        <v>1263</v>
      </c>
      <c r="D54" s="2352" t="s">
        <v>256</v>
      </c>
      <c r="E54" s="588" t="s">
        <v>15</v>
      </c>
      <c r="F54" s="493">
        <f>F55+F56</f>
        <v>307822.98</v>
      </c>
      <c r="G54" s="493">
        <f>G55+G56</f>
        <v>164424.83000000002</v>
      </c>
      <c r="H54" s="2344" t="s">
        <v>1609</v>
      </c>
      <c r="I54" s="493">
        <f>G54/F54*100</f>
        <v>53.415385037205489</v>
      </c>
      <c r="J54" s="2344" t="s">
        <v>1592</v>
      </c>
    </row>
    <row r="55" spans="1:10" ht="41.25" customHeight="1" x14ac:dyDescent="0.25">
      <c r="A55" s="2352"/>
      <c r="B55" s="2353"/>
      <c r="C55" s="2352"/>
      <c r="D55" s="2352"/>
      <c r="E55" s="334" t="s">
        <v>16</v>
      </c>
      <c r="F55" s="493">
        <v>5.85</v>
      </c>
      <c r="G55" s="493">
        <v>5.85</v>
      </c>
      <c r="H55" s="2344"/>
      <c r="I55" s="493">
        <f>G55/F55*100</f>
        <v>100</v>
      </c>
      <c r="J55" s="2344"/>
    </row>
    <row r="56" spans="1:10" ht="63" customHeight="1" x14ac:dyDescent="0.25">
      <c r="A56" s="2352"/>
      <c r="B56" s="2353"/>
      <c r="C56" s="2352"/>
      <c r="D56" s="2352"/>
      <c r="E56" s="334" t="s">
        <v>19</v>
      </c>
      <c r="F56" s="1010">
        <v>307817.13</v>
      </c>
      <c r="G56" s="1010">
        <v>164418.98000000001</v>
      </c>
      <c r="H56" s="2344"/>
      <c r="I56" s="493">
        <f>G56/F56*100</f>
        <v>53.41449970636787</v>
      </c>
      <c r="J56" s="2344"/>
    </row>
    <row r="57" spans="1:10" ht="117.75" customHeight="1" x14ac:dyDescent="0.25">
      <c r="F57" s="103"/>
      <c r="G57" s="103"/>
    </row>
    <row r="58" spans="1:10" ht="117.75" customHeight="1" x14ac:dyDescent="0.25">
      <c r="F58" s="104"/>
      <c r="G58" s="103"/>
    </row>
    <row r="59" spans="1:10" x14ac:dyDescent="0.25">
      <c r="F59" s="103"/>
      <c r="G59" s="103"/>
    </row>
    <row r="60" spans="1:10" x14ac:dyDescent="0.25">
      <c r="F60" s="104"/>
      <c r="G60" s="103"/>
    </row>
    <row r="62" spans="1:10" x14ac:dyDescent="0.25">
      <c r="F62" s="104"/>
      <c r="H62" s="1226"/>
    </row>
    <row r="65" spans="6:7" x14ac:dyDescent="0.25">
      <c r="F65" s="103"/>
      <c r="G65" s="103"/>
    </row>
    <row r="71" spans="6:7" x14ac:dyDescent="0.25">
      <c r="F71" s="104"/>
      <c r="G71" s="104"/>
    </row>
  </sheetData>
  <mergeCells count="99">
    <mergeCell ref="A6:J6"/>
    <mergeCell ref="H1:J1"/>
    <mergeCell ref="H2:J2"/>
    <mergeCell ref="A3:J3"/>
    <mergeCell ref="A4:J4"/>
    <mergeCell ref="A5:J5"/>
    <mergeCell ref="I10:I11"/>
    <mergeCell ref="J10:J11"/>
    <mergeCell ref="A13:J13"/>
    <mergeCell ref="A14:A16"/>
    <mergeCell ref="B14:B16"/>
    <mergeCell ref="C14:C16"/>
    <mergeCell ref="D14:D16"/>
    <mergeCell ref="H14:H16"/>
    <mergeCell ref="J14:J16"/>
    <mergeCell ref="A10:A11"/>
    <mergeCell ref="B10:B11"/>
    <mergeCell ref="C10:D10"/>
    <mergeCell ref="E10:E11"/>
    <mergeCell ref="F10:G10"/>
    <mergeCell ref="H10:H11"/>
    <mergeCell ref="A17:A19"/>
    <mergeCell ref="B17:B19"/>
    <mergeCell ref="C17:C19"/>
    <mergeCell ref="D17:D19"/>
    <mergeCell ref="A20:A21"/>
    <mergeCell ref="B20:B21"/>
    <mergeCell ref="C20:C21"/>
    <mergeCell ref="D20:D21"/>
    <mergeCell ref="J25:J27"/>
    <mergeCell ref="J20:J21"/>
    <mergeCell ref="A22:A24"/>
    <mergeCell ref="B22:B24"/>
    <mergeCell ref="C22:C24"/>
    <mergeCell ref="D22:D24"/>
    <mergeCell ref="H22:H24"/>
    <mergeCell ref="J22:J24"/>
    <mergeCell ref="A25:A27"/>
    <mergeCell ref="B25:B27"/>
    <mergeCell ref="C25:C27"/>
    <mergeCell ref="D25:D27"/>
    <mergeCell ref="H25:H27"/>
    <mergeCell ref="J31:J32"/>
    <mergeCell ref="A28:A30"/>
    <mergeCell ref="B28:B30"/>
    <mergeCell ref="C28:C30"/>
    <mergeCell ref="D28:D30"/>
    <mergeCell ref="H28:H30"/>
    <mergeCell ref="J28:J30"/>
    <mergeCell ref="A31:A32"/>
    <mergeCell ref="B31:B32"/>
    <mergeCell ref="C31:C32"/>
    <mergeCell ref="D31:D32"/>
    <mergeCell ref="H31:H32"/>
    <mergeCell ref="J36:J37"/>
    <mergeCell ref="A33:A34"/>
    <mergeCell ref="B33:B34"/>
    <mergeCell ref="C33:C34"/>
    <mergeCell ref="D33:D34"/>
    <mergeCell ref="H33:H34"/>
    <mergeCell ref="J33:J34"/>
    <mergeCell ref="A35:A37"/>
    <mergeCell ref="B35:B37"/>
    <mergeCell ref="C35:C37"/>
    <mergeCell ref="D35:D37"/>
    <mergeCell ref="H35:H37"/>
    <mergeCell ref="J41:J43"/>
    <mergeCell ref="A38:A40"/>
    <mergeCell ref="B38:B40"/>
    <mergeCell ref="C38:C40"/>
    <mergeCell ref="D38:D40"/>
    <mergeCell ref="H38:H40"/>
    <mergeCell ref="J38:J40"/>
    <mergeCell ref="A41:A43"/>
    <mergeCell ref="B41:B43"/>
    <mergeCell ref="C41:C43"/>
    <mergeCell ref="D41:D43"/>
    <mergeCell ref="H41:H43"/>
    <mergeCell ref="A44:A46"/>
    <mergeCell ref="B44:B46"/>
    <mergeCell ref="H45:H46"/>
    <mergeCell ref="J45:J46"/>
    <mergeCell ref="A47:A50"/>
    <mergeCell ref="B47:B50"/>
    <mergeCell ref="C47:C50"/>
    <mergeCell ref="D47:D50"/>
    <mergeCell ref="H47:H50"/>
    <mergeCell ref="J47:J50"/>
    <mergeCell ref="J54:J56"/>
    <mergeCell ref="A51:J51"/>
    <mergeCell ref="A52:A53"/>
    <mergeCell ref="B52:B53"/>
    <mergeCell ref="C52:C53"/>
    <mergeCell ref="D52:D53"/>
    <mergeCell ref="A54:A56"/>
    <mergeCell ref="B54:B56"/>
    <mergeCell ref="C54:C56"/>
    <mergeCell ref="D54:D56"/>
    <mergeCell ref="H54:H56"/>
  </mergeCells>
  <pageMargins left="0.78740157480314965" right="0.39370078740157483" top="0.78740157480314965" bottom="0.78740157480314965" header="0.31496062992125984" footer="0.39370078740157483"/>
  <pageSetup paperSize="9" scale="61" firstPageNumber="213" orientation="landscape" useFirstPageNumber="1" r:id="rId1"/>
  <headerFooter>
    <oddFooter>&amp;R&amp;"Times New Roman,обычный"&amp;14&amp;P</oddFooter>
  </headerFooter>
  <rowBreaks count="2" manualBreakCount="2">
    <brk id="37" max="16383" man="1"/>
    <brk id="50"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J34"/>
  <sheetViews>
    <sheetView view="pageBreakPreview" topLeftCell="A25" zoomScale="62" zoomScaleNormal="60" zoomScaleSheetLayoutView="62" zoomScalePageLayoutView="70" workbookViewId="0">
      <selection activeCell="F18" sqref="F18"/>
    </sheetView>
  </sheetViews>
  <sheetFormatPr defaultRowHeight="18" x14ac:dyDescent="0.25"/>
  <cols>
    <col min="1" max="1" width="8.7109375" style="1" customWidth="1"/>
    <col min="2" max="2" width="45.7109375" style="76" customWidth="1"/>
    <col min="3" max="3" width="15.7109375" style="76" customWidth="1"/>
    <col min="4" max="5" width="17.7109375" style="1" customWidth="1"/>
    <col min="6" max="6" width="12.7109375" style="1" customWidth="1"/>
    <col min="7" max="7" width="35.7109375" style="76" customWidth="1"/>
    <col min="8" max="8" width="17.7109375" style="1" customWidth="1"/>
    <col min="9" max="9" width="12.7109375" style="1" customWidth="1"/>
    <col min="10" max="10" width="30.7109375" style="76" customWidth="1"/>
    <col min="11" max="256" width="9.140625" style="101"/>
    <col min="257" max="257" width="8.7109375" style="101" customWidth="1"/>
    <col min="258" max="258" width="45.7109375" style="101" customWidth="1"/>
    <col min="259" max="259" width="15.7109375" style="101" customWidth="1"/>
    <col min="260" max="261" width="17.7109375" style="101" customWidth="1"/>
    <col min="262" max="262" width="14.7109375" style="101" customWidth="1"/>
    <col min="263" max="263" width="35.7109375" style="101" customWidth="1"/>
    <col min="264" max="264" width="17.7109375" style="101" customWidth="1"/>
    <col min="265" max="265" width="14.7109375" style="101" customWidth="1"/>
    <col min="266" max="266" width="30.7109375" style="101" customWidth="1"/>
    <col min="267" max="512" width="9.140625" style="101"/>
    <col min="513" max="513" width="8.7109375" style="101" customWidth="1"/>
    <col min="514" max="514" width="45.7109375" style="101" customWidth="1"/>
    <col min="515" max="515" width="15.7109375" style="101" customWidth="1"/>
    <col min="516" max="517" width="17.7109375" style="101" customWidth="1"/>
    <col min="518" max="518" width="14.7109375" style="101" customWidth="1"/>
    <col min="519" max="519" width="35.7109375" style="101" customWidth="1"/>
    <col min="520" max="520" width="17.7109375" style="101" customWidth="1"/>
    <col min="521" max="521" width="14.7109375" style="101" customWidth="1"/>
    <col min="522" max="522" width="30.7109375" style="101" customWidth="1"/>
    <col min="523" max="768" width="9.140625" style="101"/>
    <col min="769" max="769" width="8.7109375" style="101" customWidth="1"/>
    <col min="770" max="770" width="45.7109375" style="101" customWidth="1"/>
    <col min="771" max="771" width="15.7109375" style="101" customWidth="1"/>
    <col min="772" max="773" width="17.7109375" style="101" customWidth="1"/>
    <col min="774" max="774" width="14.7109375" style="101" customWidth="1"/>
    <col min="775" max="775" width="35.7109375" style="101" customWidth="1"/>
    <col min="776" max="776" width="17.7109375" style="101" customWidth="1"/>
    <col min="777" max="777" width="14.7109375" style="101" customWidth="1"/>
    <col min="778" max="778" width="30.7109375" style="101" customWidth="1"/>
    <col min="779" max="1024" width="9.140625" style="101"/>
    <col min="1025" max="1025" width="8.7109375" style="101" customWidth="1"/>
    <col min="1026" max="1026" width="45.7109375" style="101" customWidth="1"/>
    <col min="1027" max="1027" width="15.7109375" style="101" customWidth="1"/>
    <col min="1028" max="1029" width="17.7109375" style="101" customWidth="1"/>
    <col min="1030" max="1030" width="14.7109375" style="101" customWidth="1"/>
    <col min="1031" max="1031" width="35.7109375" style="101" customWidth="1"/>
    <col min="1032" max="1032" width="17.7109375" style="101" customWidth="1"/>
    <col min="1033" max="1033" width="14.7109375" style="101" customWidth="1"/>
    <col min="1034" max="1034" width="30.7109375" style="101" customWidth="1"/>
    <col min="1035" max="1280" width="9.140625" style="101"/>
    <col min="1281" max="1281" width="8.7109375" style="101" customWidth="1"/>
    <col min="1282" max="1282" width="45.7109375" style="101" customWidth="1"/>
    <col min="1283" max="1283" width="15.7109375" style="101" customWidth="1"/>
    <col min="1284" max="1285" width="17.7109375" style="101" customWidth="1"/>
    <col min="1286" max="1286" width="14.7109375" style="101" customWidth="1"/>
    <col min="1287" max="1287" width="35.7109375" style="101" customWidth="1"/>
    <col min="1288" max="1288" width="17.7109375" style="101" customWidth="1"/>
    <col min="1289" max="1289" width="14.7109375" style="101" customWidth="1"/>
    <col min="1290" max="1290" width="30.7109375" style="101" customWidth="1"/>
    <col min="1291" max="1536" width="9.140625" style="101"/>
    <col min="1537" max="1537" width="8.7109375" style="101" customWidth="1"/>
    <col min="1538" max="1538" width="45.7109375" style="101" customWidth="1"/>
    <col min="1539" max="1539" width="15.7109375" style="101" customWidth="1"/>
    <col min="1540" max="1541" width="17.7109375" style="101" customWidth="1"/>
    <col min="1542" max="1542" width="14.7109375" style="101" customWidth="1"/>
    <col min="1543" max="1543" width="35.7109375" style="101" customWidth="1"/>
    <col min="1544" max="1544" width="17.7109375" style="101" customWidth="1"/>
    <col min="1545" max="1545" width="14.7109375" style="101" customWidth="1"/>
    <col min="1546" max="1546" width="30.7109375" style="101" customWidth="1"/>
    <col min="1547" max="1792" width="9.140625" style="101"/>
    <col min="1793" max="1793" width="8.7109375" style="101" customWidth="1"/>
    <col min="1794" max="1794" width="45.7109375" style="101" customWidth="1"/>
    <col min="1795" max="1795" width="15.7109375" style="101" customWidth="1"/>
    <col min="1796" max="1797" width="17.7109375" style="101" customWidth="1"/>
    <col min="1798" max="1798" width="14.7109375" style="101" customWidth="1"/>
    <col min="1799" max="1799" width="35.7109375" style="101" customWidth="1"/>
    <col min="1800" max="1800" width="17.7109375" style="101" customWidth="1"/>
    <col min="1801" max="1801" width="14.7109375" style="101" customWidth="1"/>
    <col min="1802" max="1802" width="30.7109375" style="101" customWidth="1"/>
    <col min="1803" max="2048" width="9.140625" style="101"/>
    <col min="2049" max="2049" width="8.7109375" style="101" customWidth="1"/>
    <col min="2050" max="2050" width="45.7109375" style="101" customWidth="1"/>
    <col min="2051" max="2051" width="15.7109375" style="101" customWidth="1"/>
    <col min="2052" max="2053" width="17.7109375" style="101" customWidth="1"/>
    <col min="2054" max="2054" width="14.7109375" style="101" customWidth="1"/>
    <col min="2055" max="2055" width="35.7109375" style="101" customWidth="1"/>
    <col min="2056" max="2056" width="17.7109375" style="101" customWidth="1"/>
    <col min="2057" max="2057" width="14.7109375" style="101" customWidth="1"/>
    <col min="2058" max="2058" width="30.7109375" style="101" customWidth="1"/>
    <col min="2059" max="2304" width="9.140625" style="101"/>
    <col min="2305" max="2305" width="8.7109375" style="101" customWidth="1"/>
    <col min="2306" max="2306" width="45.7109375" style="101" customWidth="1"/>
    <col min="2307" max="2307" width="15.7109375" style="101" customWidth="1"/>
    <col min="2308" max="2309" width="17.7109375" style="101" customWidth="1"/>
    <col min="2310" max="2310" width="14.7109375" style="101" customWidth="1"/>
    <col min="2311" max="2311" width="35.7109375" style="101" customWidth="1"/>
    <col min="2312" max="2312" width="17.7109375" style="101" customWidth="1"/>
    <col min="2313" max="2313" width="14.7109375" style="101" customWidth="1"/>
    <col min="2314" max="2314" width="30.7109375" style="101" customWidth="1"/>
    <col min="2315" max="2560" width="9.140625" style="101"/>
    <col min="2561" max="2561" width="8.7109375" style="101" customWidth="1"/>
    <col min="2562" max="2562" width="45.7109375" style="101" customWidth="1"/>
    <col min="2563" max="2563" width="15.7109375" style="101" customWidth="1"/>
    <col min="2564" max="2565" width="17.7109375" style="101" customWidth="1"/>
    <col min="2566" max="2566" width="14.7109375" style="101" customWidth="1"/>
    <col min="2567" max="2567" width="35.7109375" style="101" customWidth="1"/>
    <col min="2568" max="2568" width="17.7109375" style="101" customWidth="1"/>
    <col min="2569" max="2569" width="14.7109375" style="101" customWidth="1"/>
    <col min="2570" max="2570" width="30.7109375" style="101" customWidth="1"/>
    <col min="2571" max="2816" width="9.140625" style="101"/>
    <col min="2817" max="2817" width="8.7109375" style="101" customWidth="1"/>
    <col min="2818" max="2818" width="45.7109375" style="101" customWidth="1"/>
    <col min="2819" max="2819" width="15.7109375" style="101" customWidth="1"/>
    <col min="2820" max="2821" width="17.7109375" style="101" customWidth="1"/>
    <col min="2822" max="2822" width="14.7109375" style="101" customWidth="1"/>
    <col min="2823" max="2823" width="35.7109375" style="101" customWidth="1"/>
    <col min="2824" max="2824" width="17.7109375" style="101" customWidth="1"/>
    <col min="2825" max="2825" width="14.7109375" style="101" customWidth="1"/>
    <col min="2826" max="2826" width="30.7109375" style="101" customWidth="1"/>
    <col min="2827" max="3072" width="9.140625" style="101"/>
    <col min="3073" max="3073" width="8.7109375" style="101" customWidth="1"/>
    <col min="3074" max="3074" width="45.7109375" style="101" customWidth="1"/>
    <col min="3075" max="3075" width="15.7109375" style="101" customWidth="1"/>
    <col min="3076" max="3077" width="17.7109375" style="101" customWidth="1"/>
    <col min="3078" max="3078" width="14.7109375" style="101" customWidth="1"/>
    <col min="3079" max="3079" width="35.7109375" style="101" customWidth="1"/>
    <col min="3080" max="3080" width="17.7109375" style="101" customWidth="1"/>
    <col min="3081" max="3081" width="14.7109375" style="101" customWidth="1"/>
    <col min="3082" max="3082" width="30.7109375" style="101" customWidth="1"/>
    <col min="3083" max="3328" width="9.140625" style="101"/>
    <col min="3329" max="3329" width="8.7109375" style="101" customWidth="1"/>
    <col min="3330" max="3330" width="45.7109375" style="101" customWidth="1"/>
    <col min="3331" max="3331" width="15.7109375" style="101" customWidth="1"/>
    <col min="3332" max="3333" width="17.7109375" style="101" customWidth="1"/>
    <col min="3334" max="3334" width="14.7109375" style="101" customWidth="1"/>
    <col min="3335" max="3335" width="35.7109375" style="101" customWidth="1"/>
    <col min="3336" max="3336" width="17.7109375" style="101" customWidth="1"/>
    <col min="3337" max="3337" width="14.7109375" style="101" customWidth="1"/>
    <col min="3338" max="3338" width="30.7109375" style="101" customWidth="1"/>
    <col min="3339" max="3584" width="9.140625" style="101"/>
    <col min="3585" max="3585" width="8.7109375" style="101" customWidth="1"/>
    <col min="3586" max="3586" width="45.7109375" style="101" customWidth="1"/>
    <col min="3587" max="3587" width="15.7109375" style="101" customWidth="1"/>
    <col min="3588" max="3589" width="17.7109375" style="101" customWidth="1"/>
    <col min="3590" max="3590" width="14.7109375" style="101" customWidth="1"/>
    <col min="3591" max="3591" width="35.7109375" style="101" customWidth="1"/>
    <col min="3592" max="3592" width="17.7109375" style="101" customWidth="1"/>
    <col min="3593" max="3593" width="14.7109375" style="101" customWidth="1"/>
    <col min="3594" max="3594" width="30.7109375" style="101" customWidth="1"/>
    <col min="3595" max="3840" width="9.140625" style="101"/>
    <col min="3841" max="3841" width="8.7109375" style="101" customWidth="1"/>
    <col min="3842" max="3842" width="45.7109375" style="101" customWidth="1"/>
    <col min="3843" max="3843" width="15.7109375" style="101" customWidth="1"/>
    <col min="3844" max="3845" width="17.7109375" style="101" customWidth="1"/>
    <col min="3846" max="3846" width="14.7109375" style="101" customWidth="1"/>
    <col min="3847" max="3847" width="35.7109375" style="101" customWidth="1"/>
    <col min="3848" max="3848" width="17.7109375" style="101" customWidth="1"/>
    <col min="3849" max="3849" width="14.7109375" style="101" customWidth="1"/>
    <col min="3850" max="3850" width="30.7109375" style="101" customWidth="1"/>
    <col min="3851" max="4096" width="9.140625" style="101"/>
    <col min="4097" max="4097" width="8.7109375" style="101" customWidth="1"/>
    <col min="4098" max="4098" width="45.7109375" style="101" customWidth="1"/>
    <col min="4099" max="4099" width="15.7109375" style="101" customWidth="1"/>
    <col min="4100" max="4101" width="17.7109375" style="101" customWidth="1"/>
    <col min="4102" max="4102" width="14.7109375" style="101" customWidth="1"/>
    <col min="4103" max="4103" width="35.7109375" style="101" customWidth="1"/>
    <col min="4104" max="4104" width="17.7109375" style="101" customWidth="1"/>
    <col min="4105" max="4105" width="14.7109375" style="101" customWidth="1"/>
    <col min="4106" max="4106" width="30.7109375" style="101" customWidth="1"/>
    <col min="4107" max="4352" width="9.140625" style="101"/>
    <col min="4353" max="4353" width="8.7109375" style="101" customWidth="1"/>
    <col min="4354" max="4354" width="45.7109375" style="101" customWidth="1"/>
    <col min="4355" max="4355" width="15.7109375" style="101" customWidth="1"/>
    <col min="4356" max="4357" width="17.7109375" style="101" customWidth="1"/>
    <col min="4358" max="4358" width="14.7109375" style="101" customWidth="1"/>
    <col min="4359" max="4359" width="35.7109375" style="101" customWidth="1"/>
    <col min="4360" max="4360" width="17.7109375" style="101" customWidth="1"/>
    <col min="4361" max="4361" width="14.7109375" style="101" customWidth="1"/>
    <col min="4362" max="4362" width="30.7109375" style="101" customWidth="1"/>
    <col min="4363" max="4608" width="9.140625" style="101"/>
    <col min="4609" max="4609" width="8.7109375" style="101" customWidth="1"/>
    <col min="4610" max="4610" width="45.7109375" style="101" customWidth="1"/>
    <col min="4611" max="4611" width="15.7109375" style="101" customWidth="1"/>
    <col min="4612" max="4613" width="17.7109375" style="101" customWidth="1"/>
    <col min="4614" max="4614" width="14.7109375" style="101" customWidth="1"/>
    <col min="4615" max="4615" width="35.7109375" style="101" customWidth="1"/>
    <col min="4616" max="4616" width="17.7109375" style="101" customWidth="1"/>
    <col min="4617" max="4617" width="14.7109375" style="101" customWidth="1"/>
    <col min="4618" max="4618" width="30.7109375" style="101" customWidth="1"/>
    <col min="4619" max="4864" width="9.140625" style="101"/>
    <col min="4865" max="4865" width="8.7109375" style="101" customWidth="1"/>
    <col min="4866" max="4866" width="45.7109375" style="101" customWidth="1"/>
    <col min="4867" max="4867" width="15.7109375" style="101" customWidth="1"/>
    <col min="4868" max="4869" width="17.7109375" style="101" customWidth="1"/>
    <col min="4870" max="4870" width="14.7109375" style="101" customWidth="1"/>
    <col min="4871" max="4871" width="35.7109375" style="101" customWidth="1"/>
    <col min="4872" max="4872" width="17.7109375" style="101" customWidth="1"/>
    <col min="4873" max="4873" width="14.7109375" style="101" customWidth="1"/>
    <col min="4874" max="4874" width="30.7109375" style="101" customWidth="1"/>
    <col min="4875" max="5120" width="9.140625" style="101"/>
    <col min="5121" max="5121" width="8.7109375" style="101" customWidth="1"/>
    <col min="5122" max="5122" width="45.7109375" style="101" customWidth="1"/>
    <col min="5123" max="5123" width="15.7109375" style="101" customWidth="1"/>
    <col min="5124" max="5125" width="17.7109375" style="101" customWidth="1"/>
    <col min="5126" max="5126" width="14.7109375" style="101" customWidth="1"/>
    <col min="5127" max="5127" width="35.7109375" style="101" customWidth="1"/>
    <col min="5128" max="5128" width="17.7109375" style="101" customWidth="1"/>
    <col min="5129" max="5129" width="14.7109375" style="101" customWidth="1"/>
    <col min="5130" max="5130" width="30.7109375" style="101" customWidth="1"/>
    <col min="5131" max="5376" width="9.140625" style="101"/>
    <col min="5377" max="5377" width="8.7109375" style="101" customWidth="1"/>
    <col min="5378" max="5378" width="45.7109375" style="101" customWidth="1"/>
    <col min="5379" max="5379" width="15.7109375" style="101" customWidth="1"/>
    <col min="5380" max="5381" width="17.7109375" style="101" customWidth="1"/>
    <col min="5382" max="5382" width="14.7109375" style="101" customWidth="1"/>
    <col min="5383" max="5383" width="35.7109375" style="101" customWidth="1"/>
    <col min="5384" max="5384" width="17.7109375" style="101" customWidth="1"/>
    <col min="5385" max="5385" width="14.7109375" style="101" customWidth="1"/>
    <col min="5386" max="5386" width="30.7109375" style="101" customWidth="1"/>
    <col min="5387" max="5632" width="9.140625" style="101"/>
    <col min="5633" max="5633" width="8.7109375" style="101" customWidth="1"/>
    <col min="5634" max="5634" width="45.7109375" style="101" customWidth="1"/>
    <col min="5635" max="5635" width="15.7109375" style="101" customWidth="1"/>
    <col min="5636" max="5637" width="17.7109375" style="101" customWidth="1"/>
    <col min="5638" max="5638" width="14.7109375" style="101" customWidth="1"/>
    <col min="5639" max="5639" width="35.7109375" style="101" customWidth="1"/>
    <col min="5640" max="5640" width="17.7109375" style="101" customWidth="1"/>
    <col min="5641" max="5641" width="14.7109375" style="101" customWidth="1"/>
    <col min="5642" max="5642" width="30.7109375" style="101" customWidth="1"/>
    <col min="5643" max="5888" width="9.140625" style="101"/>
    <col min="5889" max="5889" width="8.7109375" style="101" customWidth="1"/>
    <col min="5890" max="5890" width="45.7109375" style="101" customWidth="1"/>
    <col min="5891" max="5891" width="15.7109375" style="101" customWidth="1"/>
    <col min="5892" max="5893" width="17.7109375" style="101" customWidth="1"/>
    <col min="5894" max="5894" width="14.7109375" style="101" customWidth="1"/>
    <col min="5895" max="5895" width="35.7109375" style="101" customWidth="1"/>
    <col min="5896" max="5896" width="17.7109375" style="101" customWidth="1"/>
    <col min="5897" max="5897" width="14.7109375" style="101" customWidth="1"/>
    <col min="5898" max="5898" width="30.7109375" style="101" customWidth="1"/>
    <col min="5899" max="6144" width="9.140625" style="101"/>
    <col min="6145" max="6145" width="8.7109375" style="101" customWidth="1"/>
    <col min="6146" max="6146" width="45.7109375" style="101" customWidth="1"/>
    <col min="6147" max="6147" width="15.7109375" style="101" customWidth="1"/>
    <col min="6148" max="6149" width="17.7109375" style="101" customWidth="1"/>
    <col min="6150" max="6150" width="14.7109375" style="101" customWidth="1"/>
    <col min="6151" max="6151" width="35.7109375" style="101" customWidth="1"/>
    <col min="6152" max="6152" width="17.7109375" style="101" customWidth="1"/>
    <col min="6153" max="6153" width="14.7109375" style="101" customWidth="1"/>
    <col min="6154" max="6154" width="30.7109375" style="101" customWidth="1"/>
    <col min="6155" max="6400" width="9.140625" style="101"/>
    <col min="6401" max="6401" width="8.7109375" style="101" customWidth="1"/>
    <col min="6402" max="6402" width="45.7109375" style="101" customWidth="1"/>
    <col min="6403" max="6403" width="15.7109375" style="101" customWidth="1"/>
    <col min="6404" max="6405" width="17.7109375" style="101" customWidth="1"/>
    <col min="6406" max="6406" width="14.7109375" style="101" customWidth="1"/>
    <col min="6407" max="6407" width="35.7109375" style="101" customWidth="1"/>
    <col min="6408" max="6408" width="17.7109375" style="101" customWidth="1"/>
    <col min="6409" max="6409" width="14.7109375" style="101" customWidth="1"/>
    <col min="6410" max="6410" width="30.7109375" style="101" customWidth="1"/>
    <col min="6411" max="6656" width="9.140625" style="101"/>
    <col min="6657" max="6657" width="8.7109375" style="101" customWidth="1"/>
    <col min="6658" max="6658" width="45.7109375" style="101" customWidth="1"/>
    <col min="6659" max="6659" width="15.7109375" style="101" customWidth="1"/>
    <col min="6660" max="6661" width="17.7109375" style="101" customWidth="1"/>
    <col min="6662" max="6662" width="14.7109375" style="101" customWidth="1"/>
    <col min="6663" max="6663" width="35.7109375" style="101" customWidth="1"/>
    <col min="6664" max="6664" width="17.7109375" style="101" customWidth="1"/>
    <col min="6665" max="6665" width="14.7109375" style="101" customWidth="1"/>
    <col min="6666" max="6666" width="30.7109375" style="101" customWidth="1"/>
    <col min="6667" max="6912" width="9.140625" style="101"/>
    <col min="6913" max="6913" width="8.7109375" style="101" customWidth="1"/>
    <col min="6914" max="6914" width="45.7109375" style="101" customWidth="1"/>
    <col min="6915" max="6915" width="15.7109375" style="101" customWidth="1"/>
    <col min="6916" max="6917" width="17.7109375" style="101" customWidth="1"/>
    <col min="6918" max="6918" width="14.7109375" style="101" customWidth="1"/>
    <col min="6919" max="6919" width="35.7109375" style="101" customWidth="1"/>
    <col min="6920" max="6920" width="17.7109375" style="101" customWidth="1"/>
    <col min="6921" max="6921" width="14.7109375" style="101" customWidth="1"/>
    <col min="6922" max="6922" width="30.7109375" style="101" customWidth="1"/>
    <col min="6923" max="7168" width="9.140625" style="101"/>
    <col min="7169" max="7169" width="8.7109375" style="101" customWidth="1"/>
    <col min="7170" max="7170" width="45.7109375" style="101" customWidth="1"/>
    <col min="7171" max="7171" width="15.7109375" style="101" customWidth="1"/>
    <col min="7172" max="7173" width="17.7109375" style="101" customWidth="1"/>
    <col min="7174" max="7174" width="14.7109375" style="101" customWidth="1"/>
    <col min="7175" max="7175" width="35.7109375" style="101" customWidth="1"/>
    <col min="7176" max="7176" width="17.7109375" style="101" customWidth="1"/>
    <col min="7177" max="7177" width="14.7109375" style="101" customWidth="1"/>
    <col min="7178" max="7178" width="30.7109375" style="101" customWidth="1"/>
    <col min="7179" max="7424" width="9.140625" style="101"/>
    <col min="7425" max="7425" width="8.7109375" style="101" customWidth="1"/>
    <col min="7426" max="7426" width="45.7109375" style="101" customWidth="1"/>
    <col min="7427" max="7427" width="15.7109375" style="101" customWidth="1"/>
    <col min="7428" max="7429" width="17.7109375" style="101" customWidth="1"/>
    <col min="7430" max="7430" width="14.7109375" style="101" customWidth="1"/>
    <col min="7431" max="7431" width="35.7109375" style="101" customWidth="1"/>
    <col min="7432" max="7432" width="17.7109375" style="101" customWidth="1"/>
    <col min="7433" max="7433" width="14.7109375" style="101" customWidth="1"/>
    <col min="7434" max="7434" width="30.7109375" style="101" customWidth="1"/>
    <col min="7435" max="7680" width="9.140625" style="101"/>
    <col min="7681" max="7681" width="8.7109375" style="101" customWidth="1"/>
    <col min="7682" max="7682" width="45.7109375" style="101" customWidth="1"/>
    <col min="7683" max="7683" width="15.7109375" style="101" customWidth="1"/>
    <col min="7684" max="7685" width="17.7109375" style="101" customWidth="1"/>
    <col min="7686" max="7686" width="14.7109375" style="101" customWidth="1"/>
    <col min="7687" max="7687" width="35.7109375" style="101" customWidth="1"/>
    <col min="7688" max="7688" width="17.7109375" style="101" customWidth="1"/>
    <col min="7689" max="7689" width="14.7109375" style="101" customWidth="1"/>
    <col min="7690" max="7690" width="30.7109375" style="101" customWidth="1"/>
    <col min="7691" max="7936" width="9.140625" style="101"/>
    <col min="7937" max="7937" width="8.7109375" style="101" customWidth="1"/>
    <col min="7938" max="7938" width="45.7109375" style="101" customWidth="1"/>
    <col min="7939" max="7939" width="15.7109375" style="101" customWidth="1"/>
    <col min="7940" max="7941" width="17.7109375" style="101" customWidth="1"/>
    <col min="7942" max="7942" width="14.7109375" style="101" customWidth="1"/>
    <col min="7943" max="7943" width="35.7109375" style="101" customWidth="1"/>
    <col min="7944" max="7944" width="17.7109375" style="101" customWidth="1"/>
    <col min="7945" max="7945" width="14.7109375" style="101" customWidth="1"/>
    <col min="7946" max="7946" width="30.7109375" style="101" customWidth="1"/>
    <col min="7947" max="8192" width="9.140625" style="101"/>
    <col min="8193" max="8193" width="8.7109375" style="101" customWidth="1"/>
    <col min="8194" max="8194" width="45.7109375" style="101" customWidth="1"/>
    <col min="8195" max="8195" width="15.7109375" style="101" customWidth="1"/>
    <col min="8196" max="8197" width="17.7109375" style="101" customWidth="1"/>
    <col min="8198" max="8198" width="14.7109375" style="101" customWidth="1"/>
    <col min="8199" max="8199" width="35.7109375" style="101" customWidth="1"/>
    <col min="8200" max="8200" width="17.7109375" style="101" customWidth="1"/>
    <col min="8201" max="8201" width="14.7109375" style="101" customWidth="1"/>
    <col min="8202" max="8202" width="30.7109375" style="101" customWidth="1"/>
    <col min="8203" max="8448" width="9.140625" style="101"/>
    <col min="8449" max="8449" width="8.7109375" style="101" customWidth="1"/>
    <col min="8450" max="8450" width="45.7109375" style="101" customWidth="1"/>
    <col min="8451" max="8451" width="15.7109375" style="101" customWidth="1"/>
    <col min="8452" max="8453" width="17.7109375" style="101" customWidth="1"/>
    <col min="8454" max="8454" width="14.7109375" style="101" customWidth="1"/>
    <col min="8455" max="8455" width="35.7109375" style="101" customWidth="1"/>
    <col min="8456" max="8456" width="17.7109375" style="101" customWidth="1"/>
    <col min="8457" max="8457" width="14.7109375" style="101" customWidth="1"/>
    <col min="8458" max="8458" width="30.7109375" style="101" customWidth="1"/>
    <col min="8459" max="8704" width="9.140625" style="101"/>
    <col min="8705" max="8705" width="8.7109375" style="101" customWidth="1"/>
    <col min="8706" max="8706" width="45.7109375" style="101" customWidth="1"/>
    <col min="8707" max="8707" width="15.7109375" style="101" customWidth="1"/>
    <col min="8708" max="8709" width="17.7109375" style="101" customWidth="1"/>
    <col min="8710" max="8710" width="14.7109375" style="101" customWidth="1"/>
    <col min="8711" max="8711" width="35.7109375" style="101" customWidth="1"/>
    <col min="8712" max="8712" width="17.7109375" style="101" customWidth="1"/>
    <col min="8713" max="8713" width="14.7109375" style="101" customWidth="1"/>
    <col min="8714" max="8714" width="30.7109375" style="101" customWidth="1"/>
    <col min="8715" max="8960" width="9.140625" style="101"/>
    <col min="8961" max="8961" width="8.7109375" style="101" customWidth="1"/>
    <col min="8962" max="8962" width="45.7109375" style="101" customWidth="1"/>
    <col min="8963" max="8963" width="15.7109375" style="101" customWidth="1"/>
    <col min="8964" max="8965" width="17.7109375" style="101" customWidth="1"/>
    <col min="8966" max="8966" width="14.7109375" style="101" customWidth="1"/>
    <col min="8967" max="8967" width="35.7109375" style="101" customWidth="1"/>
    <col min="8968" max="8968" width="17.7109375" style="101" customWidth="1"/>
    <col min="8969" max="8969" width="14.7109375" style="101" customWidth="1"/>
    <col min="8970" max="8970" width="30.7109375" style="101" customWidth="1"/>
    <col min="8971" max="9216" width="9.140625" style="101"/>
    <col min="9217" max="9217" width="8.7109375" style="101" customWidth="1"/>
    <col min="9218" max="9218" width="45.7109375" style="101" customWidth="1"/>
    <col min="9219" max="9219" width="15.7109375" style="101" customWidth="1"/>
    <col min="9220" max="9221" width="17.7109375" style="101" customWidth="1"/>
    <col min="9222" max="9222" width="14.7109375" style="101" customWidth="1"/>
    <col min="9223" max="9223" width="35.7109375" style="101" customWidth="1"/>
    <col min="9224" max="9224" width="17.7109375" style="101" customWidth="1"/>
    <col min="9225" max="9225" width="14.7109375" style="101" customWidth="1"/>
    <col min="9226" max="9226" width="30.7109375" style="101" customWidth="1"/>
    <col min="9227" max="9472" width="9.140625" style="101"/>
    <col min="9473" max="9473" width="8.7109375" style="101" customWidth="1"/>
    <col min="9474" max="9474" width="45.7109375" style="101" customWidth="1"/>
    <col min="9475" max="9475" width="15.7109375" style="101" customWidth="1"/>
    <col min="9476" max="9477" width="17.7109375" style="101" customWidth="1"/>
    <col min="9478" max="9478" width="14.7109375" style="101" customWidth="1"/>
    <col min="9479" max="9479" width="35.7109375" style="101" customWidth="1"/>
    <col min="9480" max="9480" width="17.7109375" style="101" customWidth="1"/>
    <col min="9481" max="9481" width="14.7109375" style="101" customWidth="1"/>
    <col min="9482" max="9482" width="30.7109375" style="101" customWidth="1"/>
    <col min="9483" max="9728" width="9.140625" style="101"/>
    <col min="9729" max="9729" width="8.7109375" style="101" customWidth="1"/>
    <col min="9730" max="9730" width="45.7109375" style="101" customWidth="1"/>
    <col min="9731" max="9731" width="15.7109375" style="101" customWidth="1"/>
    <col min="9732" max="9733" width="17.7109375" style="101" customWidth="1"/>
    <col min="9734" max="9734" width="14.7109375" style="101" customWidth="1"/>
    <col min="9735" max="9735" width="35.7109375" style="101" customWidth="1"/>
    <col min="9736" max="9736" width="17.7109375" style="101" customWidth="1"/>
    <col min="9737" max="9737" width="14.7109375" style="101" customWidth="1"/>
    <col min="9738" max="9738" width="30.7109375" style="101" customWidth="1"/>
    <col min="9739" max="9984" width="9.140625" style="101"/>
    <col min="9985" max="9985" width="8.7109375" style="101" customWidth="1"/>
    <col min="9986" max="9986" width="45.7109375" style="101" customWidth="1"/>
    <col min="9987" max="9987" width="15.7109375" style="101" customWidth="1"/>
    <col min="9988" max="9989" width="17.7109375" style="101" customWidth="1"/>
    <col min="9990" max="9990" width="14.7109375" style="101" customWidth="1"/>
    <col min="9991" max="9991" width="35.7109375" style="101" customWidth="1"/>
    <col min="9992" max="9992" width="17.7109375" style="101" customWidth="1"/>
    <col min="9993" max="9993" width="14.7109375" style="101" customWidth="1"/>
    <col min="9994" max="9994" width="30.7109375" style="101" customWidth="1"/>
    <col min="9995" max="10240" width="9.140625" style="101"/>
    <col min="10241" max="10241" width="8.7109375" style="101" customWidth="1"/>
    <col min="10242" max="10242" width="45.7109375" style="101" customWidth="1"/>
    <col min="10243" max="10243" width="15.7109375" style="101" customWidth="1"/>
    <col min="10244" max="10245" width="17.7109375" style="101" customWidth="1"/>
    <col min="10246" max="10246" width="14.7109375" style="101" customWidth="1"/>
    <col min="10247" max="10247" width="35.7109375" style="101" customWidth="1"/>
    <col min="10248" max="10248" width="17.7109375" style="101" customWidth="1"/>
    <col min="10249" max="10249" width="14.7109375" style="101" customWidth="1"/>
    <col min="10250" max="10250" width="30.7109375" style="101" customWidth="1"/>
    <col min="10251" max="10496" width="9.140625" style="101"/>
    <col min="10497" max="10497" width="8.7109375" style="101" customWidth="1"/>
    <col min="10498" max="10498" width="45.7109375" style="101" customWidth="1"/>
    <col min="10499" max="10499" width="15.7109375" style="101" customWidth="1"/>
    <col min="10500" max="10501" width="17.7109375" style="101" customWidth="1"/>
    <col min="10502" max="10502" width="14.7109375" style="101" customWidth="1"/>
    <col min="10503" max="10503" width="35.7109375" style="101" customWidth="1"/>
    <col min="10504" max="10504" width="17.7109375" style="101" customWidth="1"/>
    <col min="10505" max="10505" width="14.7109375" style="101" customWidth="1"/>
    <col min="10506" max="10506" width="30.7109375" style="101" customWidth="1"/>
    <col min="10507" max="10752" width="9.140625" style="101"/>
    <col min="10753" max="10753" width="8.7109375" style="101" customWidth="1"/>
    <col min="10754" max="10754" width="45.7109375" style="101" customWidth="1"/>
    <col min="10755" max="10755" width="15.7109375" style="101" customWidth="1"/>
    <col min="10756" max="10757" width="17.7109375" style="101" customWidth="1"/>
    <col min="10758" max="10758" width="14.7109375" style="101" customWidth="1"/>
    <col min="10759" max="10759" width="35.7109375" style="101" customWidth="1"/>
    <col min="10760" max="10760" width="17.7109375" style="101" customWidth="1"/>
    <col min="10761" max="10761" width="14.7109375" style="101" customWidth="1"/>
    <col min="10762" max="10762" width="30.7109375" style="101" customWidth="1"/>
    <col min="10763" max="11008" width="9.140625" style="101"/>
    <col min="11009" max="11009" width="8.7109375" style="101" customWidth="1"/>
    <col min="11010" max="11010" width="45.7109375" style="101" customWidth="1"/>
    <col min="11011" max="11011" width="15.7109375" style="101" customWidth="1"/>
    <col min="11012" max="11013" width="17.7109375" style="101" customWidth="1"/>
    <col min="11014" max="11014" width="14.7109375" style="101" customWidth="1"/>
    <col min="11015" max="11015" width="35.7109375" style="101" customWidth="1"/>
    <col min="11016" max="11016" width="17.7109375" style="101" customWidth="1"/>
    <col min="11017" max="11017" width="14.7109375" style="101" customWidth="1"/>
    <col min="11018" max="11018" width="30.7109375" style="101" customWidth="1"/>
    <col min="11019" max="11264" width="9.140625" style="101"/>
    <col min="11265" max="11265" width="8.7109375" style="101" customWidth="1"/>
    <col min="11266" max="11266" width="45.7109375" style="101" customWidth="1"/>
    <col min="11267" max="11267" width="15.7109375" style="101" customWidth="1"/>
    <col min="11268" max="11269" width="17.7109375" style="101" customWidth="1"/>
    <col min="11270" max="11270" width="14.7109375" style="101" customWidth="1"/>
    <col min="11271" max="11271" width="35.7109375" style="101" customWidth="1"/>
    <col min="11272" max="11272" width="17.7109375" style="101" customWidth="1"/>
    <col min="11273" max="11273" width="14.7109375" style="101" customWidth="1"/>
    <col min="11274" max="11274" width="30.7109375" style="101" customWidth="1"/>
    <col min="11275" max="11520" width="9.140625" style="101"/>
    <col min="11521" max="11521" width="8.7109375" style="101" customWidth="1"/>
    <col min="11522" max="11522" width="45.7109375" style="101" customWidth="1"/>
    <col min="11523" max="11523" width="15.7109375" style="101" customWidth="1"/>
    <col min="11524" max="11525" width="17.7109375" style="101" customWidth="1"/>
    <col min="11526" max="11526" width="14.7109375" style="101" customWidth="1"/>
    <col min="11527" max="11527" width="35.7109375" style="101" customWidth="1"/>
    <col min="11528" max="11528" width="17.7109375" style="101" customWidth="1"/>
    <col min="11529" max="11529" width="14.7109375" style="101" customWidth="1"/>
    <col min="11530" max="11530" width="30.7109375" style="101" customWidth="1"/>
    <col min="11531" max="11776" width="9.140625" style="101"/>
    <col min="11777" max="11777" width="8.7109375" style="101" customWidth="1"/>
    <col min="11778" max="11778" width="45.7109375" style="101" customWidth="1"/>
    <col min="11779" max="11779" width="15.7109375" style="101" customWidth="1"/>
    <col min="11780" max="11781" width="17.7109375" style="101" customWidth="1"/>
    <col min="11782" max="11782" width="14.7109375" style="101" customWidth="1"/>
    <col min="11783" max="11783" width="35.7109375" style="101" customWidth="1"/>
    <col min="11784" max="11784" width="17.7109375" style="101" customWidth="1"/>
    <col min="11785" max="11785" width="14.7109375" style="101" customWidth="1"/>
    <col min="11786" max="11786" width="30.7109375" style="101" customWidth="1"/>
    <col min="11787" max="12032" width="9.140625" style="101"/>
    <col min="12033" max="12033" width="8.7109375" style="101" customWidth="1"/>
    <col min="12034" max="12034" width="45.7109375" style="101" customWidth="1"/>
    <col min="12035" max="12035" width="15.7109375" style="101" customWidth="1"/>
    <col min="12036" max="12037" width="17.7109375" style="101" customWidth="1"/>
    <col min="12038" max="12038" width="14.7109375" style="101" customWidth="1"/>
    <col min="12039" max="12039" width="35.7109375" style="101" customWidth="1"/>
    <col min="12040" max="12040" width="17.7109375" style="101" customWidth="1"/>
    <col min="12041" max="12041" width="14.7109375" style="101" customWidth="1"/>
    <col min="12042" max="12042" width="30.7109375" style="101" customWidth="1"/>
    <col min="12043" max="12288" width="9.140625" style="101"/>
    <col min="12289" max="12289" width="8.7109375" style="101" customWidth="1"/>
    <col min="12290" max="12290" width="45.7109375" style="101" customWidth="1"/>
    <col min="12291" max="12291" width="15.7109375" style="101" customWidth="1"/>
    <col min="12292" max="12293" width="17.7109375" style="101" customWidth="1"/>
    <col min="12294" max="12294" width="14.7109375" style="101" customWidth="1"/>
    <col min="12295" max="12295" width="35.7109375" style="101" customWidth="1"/>
    <col min="12296" max="12296" width="17.7109375" style="101" customWidth="1"/>
    <col min="12297" max="12297" width="14.7109375" style="101" customWidth="1"/>
    <col min="12298" max="12298" width="30.7109375" style="101" customWidth="1"/>
    <col min="12299" max="12544" width="9.140625" style="101"/>
    <col min="12545" max="12545" width="8.7109375" style="101" customWidth="1"/>
    <col min="12546" max="12546" width="45.7109375" style="101" customWidth="1"/>
    <col min="12547" max="12547" width="15.7109375" style="101" customWidth="1"/>
    <col min="12548" max="12549" width="17.7109375" style="101" customWidth="1"/>
    <col min="12550" max="12550" width="14.7109375" style="101" customWidth="1"/>
    <col min="12551" max="12551" width="35.7109375" style="101" customWidth="1"/>
    <col min="12552" max="12552" width="17.7109375" style="101" customWidth="1"/>
    <col min="12553" max="12553" width="14.7109375" style="101" customWidth="1"/>
    <col min="12554" max="12554" width="30.7109375" style="101" customWidth="1"/>
    <col min="12555" max="12800" width="9.140625" style="101"/>
    <col min="12801" max="12801" width="8.7109375" style="101" customWidth="1"/>
    <col min="12802" max="12802" width="45.7109375" style="101" customWidth="1"/>
    <col min="12803" max="12803" width="15.7109375" style="101" customWidth="1"/>
    <col min="12804" max="12805" width="17.7109375" style="101" customWidth="1"/>
    <col min="12806" max="12806" width="14.7109375" style="101" customWidth="1"/>
    <col min="12807" max="12807" width="35.7109375" style="101" customWidth="1"/>
    <col min="12808" max="12808" width="17.7109375" style="101" customWidth="1"/>
    <col min="12809" max="12809" width="14.7109375" style="101" customWidth="1"/>
    <col min="12810" max="12810" width="30.7109375" style="101" customWidth="1"/>
    <col min="12811" max="13056" width="9.140625" style="101"/>
    <col min="13057" max="13057" width="8.7109375" style="101" customWidth="1"/>
    <col min="13058" max="13058" width="45.7109375" style="101" customWidth="1"/>
    <col min="13059" max="13059" width="15.7109375" style="101" customWidth="1"/>
    <col min="13060" max="13061" width="17.7109375" style="101" customWidth="1"/>
    <col min="13062" max="13062" width="14.7109375" style="101" customWidth="1"/>
    <col min="13063" max="13063" width="35.7109375" style="101" customWidth="1"/>
    <col min="13064" max="13064" width="17.7109375" style="101" customWidth="1"/>
    <col min="13065" max="13065" width="14.7109375" style="101" customWidth="1"/>
    <col min="13066" max="13066" width="30.7109375" style="101" customWidth="1"/>
    <col min="13067" max="13312" width="9.140625" style="101"/>
    <col min="13313" max="13313" width="8.7109375" style="101" customWidth="1"/>
    <col min="13314" max="13314" width="45.7109375" style="101" customWidth="1"/>
    <col min="13315" max="13315" width="15.7109375" style="101" customWidth="1"/>
    <col min="13316" max="13317" width="17.7109375" style="101" customWidth="1"/>
    <col min="13318" max="13318" width="14.7109375" style="101" customWidth="1"/>
    <col min="13319" max="13319" width="35.7109375" style="101" customWidth="1"/>
    <col min="13320" max="13320" width="17.7109375" style="101" customWidth="1"/>
    <col min="13321" max="13321" width="14.7109375" style="101" customWidth="1"/>
    <col min="13322" max="13322" width="30.7109375" style="101" customWidth="1"/>
    <col min="13323" max="13568" width="9.140625" style="101"/>
    <col min="13569" max="13569" width="8.7109375" style="101" customWidth="1"/>
    <col min="13570" max="13570" width="45.7109375" style="101" customWidth="1"/>
    <col min="13571" max="13571" width="15.7109375" style="101" customWidth="1"/>
    <col min="13572" max="13573" width="17.7109375" style="101" customWidth="1"/>
    <col min="13574" max="13574" width="14.7109375" style="101" customWidth="1"/>
    <col min="13575" max="13575" width="35.7109375" style="101" customWidth="1"/>
    <col min="13576" max="13576" width="17.7109375" style="101" customWidth="1"/>
    <col min="13577" max="13577" width="14.7109375" style="101" customWidth="1"/>
    <col min="13578" max="13578" width="30.7109375" style="101" customWidth="1"/>
    <col min="13579" max="13824" width="9.140625" style="101"/>
    <col min="13825" max="13825" width="8.7109375" style="101" customWidth="1"/>
    <col min="13826" max="13826" width="45.7109375" style="101" customWidth="1"/>
    <col min="13827" max="13827" width="15.7109375" style="101" customWidth="1"/>
    <col min="13828" max="13829" width="17.7109375" style="101" customWidth="1"/>
    <col min="13830" max="13830" width="14.7109375" style="101" customWidth="1"/>
    <col min="13831" max="13831" width="35.7109375" style="101" customWidth="1"/>
    <col min="13832" max="13832" width="17.7109375" style="101" customWidth="1"/>
    <col min="13833" max="13833" width="14.7109375" style="101" customWidth="1"/>
    <col min="13834" max="13834" width="30.7109375" style="101" customWidth="1"/>
    <col min="13835" max="14080" width="9.140625" style="101"/>
    <col min="14081" max="14081" width="8.7109375" style="101" customWidth="1"/>
    <col min="14082" max="14082" width="45.7109375" style="101" customWidth="1"/>
    <col min="14083" max="14083" width="15.7109375" style="101" customWidth="1"/>
    <col min="14084" max="14085" width="17.7109375" style="101" customWidth="1"/>
    <col min="14086" max="14086" width="14.7109375" style="101" customWidth="1"/>
    <col min="14087" max="14087" width="35.7109375" style="101" customWidth="1"/>
    <col min="14088" max="14088" width="17.7109375" style="101" customWidth="1"/>
    <col min="14089" max="14089" width="14.7109375" style="101" customWidth="1"/>
    <col min="14090" max="14090" width="30.7109375" style="101" customWidth="1"/>
    <col min="14091" max="14336" width="9.140625" style="101"/>
    <col min="14337" max="14337" width="8.7109375" style="101" customWidth="1"/>
    <col min="14338" max="14338" width="45.7109375" style="101" customWidth="1"/>
    <col min="14339" max="14339" width="15.7109375" style="101" customWidth="1"/>
    <col min="14340" max="14341" width="17.7109375" style="101" customWidth="1"/>
    <col min="14342" max="14342" width="14.7109375" style="101" customWidth="1"/>
    <col min="14343" max="14343" width="35.7109375" style="101" customWidth="1"/>
    <col min="14344" max="14344" width="17.7109375" style="101" customWidth="1"/>
    <col min="14345" max="14345" width="14.7109375" style="101" customWidth="1"/>
    <col min="14346" max="14346" width="30.7109375" style="101" customWidth="1"/>
    <col min="14347" max="14592" width="9.140625" style="101"/>
    <col min="14593" max="14593" width="8.7109375" style="101" customWidth="1"/>
    <col min="14594" max="14594" width="45.7109375" style="101" customWidth="1"/>
    <col min="14595" max="14595" width="15.7109375" style="101" customWidth="1"/>
    <col min="14596" max="14597" width="17.7109375" style="101" customWidth="1"/>
    <col min="14598" max="14598" width="14.7109375" style="101" customWidth="1"/>
    <col min="14599" max="14599" width="35.7109375" style="101" customWidth="1"/>
    <col min="14600" max="14600" width="17.7109375" style="101" customWidth="1"/>
    <col min="14601" max="14601" width="14.7109375" style="101" customWidth="1"/>
    <col min="14602" max="14602" width="30.7109375" style="101" customWidth="1"/>
    <col min="14603" max="14848" width="9.140625" style="101"/>
    <col min="14849" max="14849" width="8.7109375" style="101" customWidth="1"/>
    <col min="14850" max="14850" width="45.7109375" style="101" customWidth="1"/>
    <col min="14851" max="14851" width="15.7109375" style="101" customWidth="1"/>
    <col min="14852" max="14853" width="17.7109375" style="101" customWidth="1"/>
    <col min="14854" max="14854" width="14.7109375" style="101" customWidth="1"/>
    <col min="14855" max="14855" width="35.7109375" style="101" customWidth="1"/>
    <col min="14856" max="14856" width="17.7109375" style="101" customWidth="1"/>
    <col min="14857" max="14857" width="14.7109375" style="101" customWidth="1"/>
    <col min="14858" max="14858" width="30.7109375" style="101" customWidth="1"/>
    <col min="14859" max="15104" width="9.140625" style="101"/>
    <col min="15105" max="15105" width="8.7109375" style="101" customWidth="1"/>
    <col min="15106" max="15106" width="45.7109375" style="101" customWidth="1"/>
    <col min="15107" max="15107" width="15.7109375" style="101" customWidth="1"/>
    <col min="15108" max="15109" width="17.7109375" style="101" customWidth="1"/>
    <col min="15110" max="15110" width="14.7109375" style="101" customWidth="1"/>
    <col min="15111" max="15111" width="35.7109375" style="101" customWidth="1"/>
    <col min="15112" max="15112" width="17.7109375" style="101" customWidth="1"/>
    <col min="15113" max="15113" width="14.7109375" style="101" customWidth="1"/>
    <col min="15114" max="15114" width="30.7109375" style="101" customWidth="1"/>
    <col min="15115" max="15360" width="9.140625" style="101"/>
    <col min="15361" max="15361" width="8.7109375" style="101" customWidth="1"/>
    <col min="15362" max="15362" width="45.7109375" style="101" customWidth="1"/>
    <col min="15363" max="15363" width="15.7109375" style="101" customWidth="1"/>
    <col min="15364" max="15365" width="17.7109375" style="101" customWidth="1"/>
    <col min="15366" max="15366" width="14.7109375" style="101" customWidth="1"/>
    <col min="15367" max="15367" width="35.7109375" style="101" customWidth="1"/>
    <col min="15368" max="15368" width="17.7109375" style="101" customWidth="1"/>
    <col min="15369" max="15369" width="14.7109375" style="101" customWidth="1"/>
    <col min="15370" max="15370" width="30.7109375" style="101" customWidth="1"/>
    <col min="15371" max="15616" width="9.140625" style="101"/>
    <col min="15617" max="15617" width="8.7109375" style="101" customWidth="1"/>
    <col min="15618" max="15618" width="45.7109375" style="101" customWidth="1"/>
    <col min="15619" max="15619" width="15.7109375" style="101" customWidth="1"/>
    <col min="15620" max="15621" width="17.7109375" style="101" customWidth="1"/>
    <col min="15622" max="15622" width="14.7109375" style="101" customWidth="1"/>
    <col min="15623" max="15623" width="35.7109375" style="101" customWidth="1"/>
    <col min="15624" max="15624" width="17.7109375" style="101" customWidth="1"/>
    <col min="15625" max="15625" width="14.7109375" style="101" customWidth="1"/>
    <col min="15626" max="15626" width="30.7109375" style="101" customWidth="1"/>
    <col min="15627" max="15872" width="9.140625" style="101"/>
    <col min="15873" max="15873" width="8.7109375" style="101" customWidth="1"/>
    <col min="15874" max="15874" width="45.7109375" style="101" customWidth="1"/>
    <col min="15875" max="15875" width="15.7109375" style="101" customWidth="1"/>
    <col min="15876" max="15877" width="17.7109375" style="101" customWidth="1"/>
    <col min="15878" max="15878" width="14.7109375" style="101" customWidth="1"/>
    <col min="15879" max="15879" width="35.7109375" style="101" customWidth="1"/>
    <col min="15880" max="15880" width="17.7109375" style="101" customWidth="1"/>
    <col min="15881" max="15881" width="14.7109375" style="101" customWidth="1"/>
    <col min="15882" max="15882" width="30.7109375" style="101" customWidth="1"/>
    <col min="15883" max="16128" width="9.140625" style="101"/>
    <col min="16129" max="16129" width="8.7109375" style="101" customWidth="1"/>
    <col min="16130" max="16130" width="45.7109375" style="101" customWidth="1"/>
    <col min="16131" max="16131" width="15.7109375" style="101" customWidth="1"/>
    <col min="16132" max="16133" width="17.7109375" style="101" customWidth="1"/>
    <col min="16134" max="16134" width="14.7109375" style="101" customWidth="1"/>
    <col min="16135" max="16135" width="35.7109375" style="101" customWidth="1"/>
    <col min="16136" max="16136" width="17.7109375" style="101" customWidth="1"/>
    <col min="16137" max="16137" width="14.7109375" style="101" customWidth="1"/>
    <col min="16138" max="16138" width="30.7109375" style="101" customWidth="1"/>
    <col min="16139" max="16384" width="9.140625" style="101"/>
  </cols>
  <sheetData>
    <row r="1" spans="1:10" ht="18" customHeight="1" x14ac:dyDescent="0.25">
      <c r="A1" s="1886" t="s">
        <v>872</v>
      </c>
      <c r="B1" s="1886"/>
      <c r="C1" s="1886"/>
      <c r="D1" s="1886"/>
      <c r="E1" s="1886"/>
      <c r="F1" s="1886"/>
      <c r="G1" s="1886"/>
      <c r="H1" s="1886"/>
      <c r="I1" s="1886"/>
      <c r="J1" s="1886"/>
    </row>
    <row r="2" spans="1:10" ht="18" customHeight="1" x14ac:dyDescent="0.25">
      <c r="A2" s="1887" t="s">
        <v>56</v>
      </c>
      <c r="B2" s="1887"/>
      <c r="C2" s="1887"/>
      <c r="D2" s="1887"/>
      <c r="E2" s="1887"/>
      <c r="F2" s="1887"/>
      <c r="G2" s="1887"/>
      <c r="H2" s="1887"/>
      <c r="I2" s="1887"/>
      <c r="J2" s="1887"/>
    </row>
    <row r="3" spans="1:10" ht="18" customHeight="1" x14ac:dyDescent="0.25">
      <c r="A3" s="1887" t="s">
        <v>59</v>
      </c>
      <c r="B3" s="1887"/>
      <c r="C3" s="1887"/>
      <c r="D3" s="1887"/>
      <c r="E3" s="1887"/>
      <c r="F3" s="1887"/>
      <c r="G3" s="1887"/>
      <c r="H3" s="1887"/>
      <c r="I3" s="1887"/>
      <c r="J3" s="1887"/>
    </row>
    <row r="4" spans="1:10" ht="18" customHeight="1" x14ac:dyDescent="0.25">
      <c r="A4" s="1889" t="s">
        <v>1537</v>
      </c>
      <c r="B4" s="1889"/>
      <c r="C4" s="1889"/>
      <c r="D4" s="1889"/>
      <c r="E4" s="1889"/>
      <c r="F4" s="1889"/>
      <c r="G4" s="1889"/>
      <c r="H4" s="1889"/>
      <c r="I4" s="1889"/>
      <c r="J4" s="1889"/>
    </row>
    <row r="5" spans="1:10" ht="112.5" x14ac:dyDescent="0.25">
      <c r="A5" s="1020" t="s">
        <v>1</v>
      </c>
      <c r="B5" s="149" t="s">
        <v>2</v>
      </c>
      <c r="C5" s="149" t="s">
        <v>3</v>
      </c>
      <c r="D5" s="150" t="s">
        <v>892</v>
      </c>
      <c r="E5" s="151" t="s">
        <v>1587</v>
      </c>
      <c r="F5" s="151" t="s">
        <v>4</v>
      </c>
      <c r="G5" s="149" t="s">
        <v>5</v>
      </c>
      <c r="H5" s="149" t="s">
        <v>1588</v>
      </c>
      <c r="I5" s="149" t="s">
        <v>6</v>
      </c>
      <c r="J5" s="149" t="s">
        <v>7</v>
      </c>
    </row>
    <row r="6" spans="1:10" ht="18.75" x14ac:dyDescent="0.25">
      <c r="A6" s="1017">
        <v>1</v>
      </c>
      <c r="B6" s="1019">
        <v>2</v>
      </c>
      <c r="C6" s="1019">
        <v>3</v>
      </c>
      <c r="D6" s="1017">
        <v>4</v>
      </c>
      <c r="E6" s="1017">
        <v>5</v>
      </c>
      <c r="F6" s="1017">
        <v>6</v>
      </c>
      <c r="G6" s="1019">
        <v>7</v>
      </c>
      <c r="H6" s="1017">
        <v>8</v>
      </c>
      <c r="I6" s="1017">
        <v>9</v>
      </c>
      <c r="J6" s="1019">
        <v>10</v>
      </c>
    </row>
    <row r="7" spans="1:10" ht="21" customHeight="1" x14ac:dyDescent="0.25">
      <c r="A7" s="2390" t="s">
        <v>1330</v>
      </c>
      <c r="B7" s="2390"/>
      <c r="C7" s="2390"/>
      <c r="D7" s="2390"/>
      <c r="E7" s="2390"/>
      <c r="F7" s="2390"/>
      <c r="G7" s="2390"/>
      <c r="H7" s="2390"/>
      <c r="I7" s="2390"/>
      <c r="J7" s="2390"/>
    </row>
    <row r="8" spans="1:10" s="18" customFormat="1" ht="40.5" customHeight="1" x14ac:dyDescent="0.25">
      <c r="A8" s="2385" t="s">
        <v>9</v>
      </c>
      <c r="B8" s="1355" t="s">
        <v>1341</v>
      </c>
      <c r="C8" s="339" t="s">
        <v>15</v>
      </c>
      <c r="D8" s="980">
        <f>D9+D10+D11+D12</f>
        <v>4967</v>
      </c>
      <c r="E8" s="980">
        <f>E9+E10+E11+E12</f>
        <v>3662.3</v>
      </c>
      <c r="F8" s="980">
        <f>E8/D8*100</f>
        <v>73.732635393597747</v>
      </c>
      <c r="G8" s="2386"/>
      <c r="H8" s="980">
        <f>H9+H10+H11+H12</f>
        <v>3662.3</v>
      </c>
      <c r="I8" s="958">
        <f t="shared" ref="I8:I13" si="0">H8/D8*100</f>
        <v>73.732635393597747</v>
      </c>
      <c r="J8" s="2389"/>
    </row>
    <row r="9" spans="1:10" ht="59.25" hidden="1" customHeight="1" x14ac:dyDescent="0.25">
      <c r="A9" s="2385"/>
      <c r="B9" s="1355"/>
      <c r="C9" s="669" t="s">
        <v>18</v>
      </c>
      <c r="D9" s="980">
        <v>0</v>
      </c>
      <c r="E9" s="980">
        <v>0</v>
      </c>
      <c r="F9" s="980">
        <v>0</v>
      </c>
      <c r="G9" s="2387"/>
      <c r="H9" s="980">
        <v>0</v>
      </c>
      <c r="I9" s="958">
        <v>0</v>
      </c>
      <c r="J9" s="2389"/>
    </row>
    <row r="10" spans="1:10" ht="75" hidden="1" customHeight="1" x14ac:dyDescent="0.25">
      <c r="A10" s="2385"/>
      <c r="B10" s="1355"/>
      <c r="C10" s="669" t="s">
        <v>16</v>
      </c>
      <c r="D10" s="980">
        <v>0</v>
      </c>
      <c r="E10" s="980">
        <v>0</v>
      </c>
      <c r="F10" s="980">
        <v>0</v>
      </c>
      <c r="G10" s="2387"/>
      <c r="H10" s="980">
        <v>0</v>
      </c>
      <c r="I10" s="958">
        <v>0</v>
      </c>
      <c r="J10" s="2389"/>
    </row>
    <row r="11" spans="1:10" ht="97.5" customHeight="1" x14ac:dyDescent="0.25">
      <c r="A11" s="2385"/>
      <c r="B11" s="1355"/>
      <c r="C11" s="669" t="s">
        <v>19</v>
      </c>
      <c r="D11" s="980">
        <f>D16</f>
        <v>4967</v>
      </c>
      <c r="E11" s="980">
        <f>E16</f>
        <v>3662.3</v>
      </c>
      <c r="F11" s="980">
        <f t="shared" ref="F11" si="1">E11/D11*100</f>
        <v>73.732635393597747</v>
      </c>
      <c r="G11" s="2387"/>
      <c r="H11" s="980">
        <f>H16</f>
        <v>3662.3</v>
      </c>
      <c r="I11" s="958">
        <f t="shared" si="0"/>
        <v>73.732635393597747</v>
      </c>
      <c r="J11" s="2389"/>
    </row>
    <row r="12" spans="1:10" ht="57.75" hidden="1" customHeight="1" x14ac:dyDescent="0.25">
      <c r="A12" s="2385"/>
      <c r="B12" s="1355"/>
      <c r="C12" s="669" t="s">
        <v>20</v>
      </c>
      <c r="D12" s="980">
        <v>0</v>
      </c>
      <c r="E12" s="980">
        <v>0</v>
      </c>
      <c r="F12" s="980">
        <v>0</v>
      </c>
      <c r="G12" s="2388"/>
      <c r="H12" s="980">
        <v>0</v>
      </c>
      <c r="I12" s="958">
        <v>0</v>
      </c>
      <c r="J12" s="2389"/>
    </row>
    <row r="13" spans="1:10" ht="18" customHeight="1" x14ac:dyDescent="0.25">
      <c r="A13" s="2382" t="s">
        <v>21</v>
      </c>
      <c r="B13" s="1549" t="s">
        <v>588</v>
      </c>
      <c r="C13" s="668" t="s">
        <v>586</v>
      </c>
      <c r="D13" s="967">
        <f>D14+D15+D16+D17</f>
        <v>4967</v>
      </c>
      <c r="E13" s="967">
        <f>E14+E15+E16+E17</f>
        <v>3662.3</v>
      </c>
      <c r="F13" s="967">
        <f t="shared" ref="F13" si="2">E13/D13*100</f>
        <v>73.732635393597747</v>
      </c>
      <c r="G13" s="2379"/>
      <c r="H13" s="967">
        <f>H14+H15+H16+H17</f>
        <v>3662.3</v>
      </c>
      <c r="I13" s="967">
        <f t="shared" si="0"/>
        <v>73.732635393597747</v>
      </c>
      <c r="J13" s="2379"/>
    </row>
    <row r="14" spans="1:10" ht="55.5" hidden="1" customHeight="1" x14ac:dyDescent="0.25">
      <c r="A14" s="2383"/>
      <c r="B14" s="1550"/>
      <c r="C14" s="668" t="s">
        <v>18</v>
      </c>
      <c r="D14" s="967">
        <v>0</v>
      </c>
      <c r="E14" s="967">
        <v>0</v>
      </c>
      <c r="F14" s="967">
        <v>0</v>
      </c>
      <c r="G14" s="2379"/>
      <c r="H14" s="967">
        <v>0</v>
      </c>
      <c r="I14" s="967">
        <v>0</v>
      </c>
      <c r="J14" s="2379"/>
    </row>
    <row r="15" spans="1:10" ht="75" hidden="1" customHeight="1" x14ac:dyDescent="0.25">
      <c r="A15" s="2383"/>
      <c r="B15" s="1550"/>
      <c r="C15" s="668" t="s">
        <v>16</v>
      </c>
      <c r="D15" s="967">
        <v>0</v>
      </c>
      <c r="E15" s="967">
        <v>0</v>
      </c>
      <c r="F15" s="967">
        <v>0</v>
      </c>
      <c r="G15" s="2379"/>
      <c r="H15" s="967">
        <v>0</v>
      </c>
      <c r="I15" s="967">
        <v>0</v>
      </c>
      <c r="J15" s="2379"/>
    </row>
    <row r="16" spans="1:10" ht="97.5" customHeight="1" x14ac:dyDescent="0.25">
      <c r="A16" s="2383"/>
      <c r="B16" s="1550"/>
      <c r="C16" s="668" t="s">
        <v>19</v>
      </c>
      <c r="D16" s="967">
        <f>D18+D20</f>
        <v>4967</v>
      </c>
      <c r="E16" s="967">
        <v>3662.3</v>
      </c>
      <c r="F16" s="967">
        <f>E16/D16*100</f>
        <v>73.732635393597747</v>
      </c>
      <c r="G16" s="2379"/>
      <c r="H16" s="967">
        <v>3662.3</v>
      </c>
      <c r="I16" s="967">
        <f>H16/D16*100</f>
        <v>73.732635393597747</v>
      </c>
      <c r="J16" s="2379"/>
    </row>
    <row r="17" spans="1:10" ht="36" hidden="1" customHeight="1" x14ac:dyDescent="0.25">
      <c r="A17" s="2384"/>
      <c r="B17" s="1551"/>
      <c r="C17" s="668" t="s">
        <v>20</v>
      </c>
      <c r="D17" s="967">
        <v>0</v>
      </c>
      <c r="E17" s="967">
        <v>0</v>
      </c>
      <c r="F17" s="967">
        <v>0</v>
      </c>
      <c r="G17" s="258"/>
      <c r="H17" s="967">
        <v>0</v>
      </c>
      <c r="I17" s="967">
        <v>0</v>
      </c>
      <c r="J17" s="492"/>
    </row>
    <row r="18" spans="1:10" ht="299.25" customHeight="1" x14ac:dyDescent="0.25">
      <c r="A18" s="831" t="s">
        <v>60</v>
      </c>
      <c r="B18" s="1021" t="s">
        <v>1573</v>
      </c>
      <c r="C18" s="832" t="s">
        <v>19</v>
      </c>
      <c r="D18" s="967">
        <v>2505.6999999999998</v>
      </c>
      <c r="E18" s="967">
        <v>2505.6999999999998</v>
      </c>
      <c r="F18" s="967">
        <f>E18/D18*100</f>
        <v>100</v>
      </c>
      <c r="G18" s="258" t="s">
        <v>1941</v>
      </c>
      <c r="H18" s="967">
        <v>2505.6999999999998</v>
      </c>
      <c r="I18" s="967">
        <f>H18/D18*100</f>
        <v>100</v>
      </c>
      <c r="J18" s="492"/>
    </row>
    <row r="19" spans="1:10" ht="72" customHeight="1" x14ac:dyDescent="0.25">
      <c r="A19" s="831"/>
      <c r="B19" s="1021" t="s">
        <v>1477</v>
      </c>
      <c r="C19" s="818"/>
      <c r="D19" s="967"/>
      <c r="E19" s="967"/>
      <c r="F19" s="967"/>
      <c r="G19" s="258" t="s">
        <v>1942</v>
      </c>
      <c r="H19" s="967"/>
      <c r="I19" s="967"/>
      <c r="J19" s="492"/>
    </row>
    <row r="20" spans="1:10" ht="177" customHeight="1" x14ac:dyDescent="0.25">
      <c r="A20" s="688" t="s">
        <v>61</v>
      </c>
      <c r="B20" s="1021" t="s">
        <v>1574</v>
      </c>
      <c r="C20" s="668" t="s">
        <v>19</v>
      </c>
      <c r="D20" s="967">
        <v>2461.3000000000002</v>
      </c>
      <c r="E20" s="967">
        <v>1156</v>
      </c>
      <c r="F20" s="967">
        <f>E20/D20*100</f>
        <v>46.967049932962254</v>
      </c>
      <c r="G20" s="492" t="s">
        <v>1907</v>
      </c>
      <c r="H20" s="967">
        <v>1156</v>
      </c>
      <c r="I20" s="967">
        <f>H20/D20*100</f>
        <v>46.967049932962254</v>
      </c>
      <c r="J20" s="492" t="s">
        <v>1738</v>
      </c>
    </row>
    <row r="21" spans="1:10" ht="21.75" customHeight="1" x14ac:dyDescent="0.25">
      <c r="A21" s="2123" t="s">
        <v>12</v>
      </c>
      <c r="B21" s="1324" t="s">
        <v>589</v>
      </c>
      <c r="C21" s="669" t="s">
        <v>15</v>
      </c>
      <c r="D21" s="958">
        <f>D22+D23+D24+D25</f>
        <v>0</v>
      </c>
      <c r="E21" s="958">
        <f>E22+E23+E24+E25</f>
        <v>0</v>
      </c>
      <c r="F21" s="958">
        <v>0</v>
      </c>
      <c r="G21" s="2378"/>
      <c r="H21" s="958">
        <f>H22+H23+H24+H25</f>
        <v>0</v>
      </c>
      <c r="I21" s="958">
        <v>0</v>
      </c>
      <c r="J21" s="2379"/>
    </row>
    <row r="22" spans="1:10" ht="92.25" customHeight="1" x14ac:dyDescent="0.25">
      <c r="A22" s="2124"/>
      <c r="B22" s="1325"/>
      <c r="C22" s="669" t="s">
        <v>18</v>
      </c>
      <c r="D22" s="958">
        <v>0</v>
      </c>
      <c r="E22" s="958">
        <v>0</v>
      </c>
      <c r="F22" s="958">
        <v>0</v>
      </c>
      <c r="G22" s="2378"/>
      <c r="H22" s="958">
        <v>0</v>
      </c>
      <c r="I22" s="958">
        <v>0</v>
      </c>
      <c r="J22" s="2379"/>
    </row>
    <row r="23" spans="1:10" ht="77.25" customHeight="1" x14ac:dyDescent="0.25">
      <c r="A23" s="2124"/>
      <c r="B23" s="1325"/>
      <c r="C23" s="669" t="s">
        <v>16</v>
      </c>
      <c r="D23" s="958">
        <v>0</v>
      </c>
      <c r="E23" s="958">
        <v>0</v>
      </c>
      <c r="F23" s="958">
        <v>0</v>
      </c>
      <c r="G23" s="2378"/>
      <c r="H23" s="958">
        <v>0</v>
      </c>
      <c r="I23" s="958">
        <v>0</v>
      </c>
      <c r="J23" s="2379"/>
    </row>
    <row r="24" spans="1:10" ht="98.25" customHeight="1" x14ac:dyDescent="0.25">
      <c r="A24" s="2124"/>
      <c r="B24" s="1325"/>
      <c r="C24" s="669" t="s">
        <v>19</v>
      </c>
      <c r="D24" s="958">
        <v>0</v>
      </c>
      <c r="E24" s="958">
        <v>0</v>
      </c>
      <c r="F24" s="958">
        <v>0</v>
      </c>
      <c r="G24" s="2378"/>
      <c r="H24" s="958">
        <v>0</v>
      </c>
      <c r="I24" s="958">
        <v>0</v>
      </c>
      <c r="J24" s="2379"/>
    </row>
    <row r="25" spans="1:10" ht="59.25" customHeight="1" x14ac:dyDescent="0.25">
      <c r="A25" s="2125"/>
      <c r="B25" s="1326"/>
      <c r="C25" s="669" t="s">
        <v>20</v>
      </c>
      <c r="D25" s="958">
        <v>0</v>
      </c>
      <c r="E25" s="958">
        <v>0</v>
      </c>
      <c r="F25" s="958">
        <v>0</v>
      </c>
      <c r="G25" s="2378"/>
      <c r="H25" s="958">
        <v>0</v>
      </c>
      <c r="I25" s="958">
        <v>0</v>
      </c>
      <c r="J25" s="2379"/>
    </row>
    <row r="26" spans="1:10" ht="20.25" customHeight="1" x14ac:dyDescent="0.25">
      <c r="A26" s="2376" t="s">
        <v>49</v>
      </c>
      <c r="B26" s="2377" t="s">
        <v>590</v>
      </c>
      <c r="C26" s="668" t="s">
        <v>15</v>
      </c>
      <c r="D26" s="967">
        <f>D27+D28+D29</f>
        <v>0</v>
      </c>
      <c r="E26" s="967">
        <v>0</v>
      </c>
      <c r="F26" s="967">
        <v>0</v>
      </c>
      <c r="G26" s="2378"/>
      <c r="H26" s="967">
        <f>H27+H28+H29</f>
        <v>0</v>
      </c>
      <c r="I26" s="967">
        <v>0</v>
      </c>
      <c r="J26" s="2379" t="s">
        <v>1316</v>
      </c>
    </row>
    <row r="27" spans="1:10" ht="72.75" customHeight="1" x14ac:dyDescent="0.25">
      <c r="A27" s="2376"/>
      <c r="B27" s="2377"/>
      <c r="C27" s="668" t="s">
        <v>18</v>
      </c>
      <c r="D27" s="967">
        <v>0</v>
      </c>
      <c r="E27" s="967">
        <v>0</v>
      </c>
      <c r="F27" s="967">
        <v>0</v>
      </c>
      <c r="G27" s="2378"/>
      <c r="H27" s="967">
        <v>0</v>
      </c>
      <c r="I27" s="967">
        <v>0</v>
      </c>
      <c r="J27" s="2379"/>
    </row>
    <row r="28" spans="1:10" ht="77.25" customHeight="1" x14ac:dyDescent="0.25">
      <c r="A28" s="2376"/>
      <c r="B28" s="2377"/>
      <c r="C28" s="668" t="s">
        <v>16</v>
      </c>
      <c r="D28" s="967">
        <v>0</v>
      </c>
      <c r="E28" s="967">
        <v>0</v>
      </c>
      <c r="F28" s="967">
        <v>0</v>
      </c>
      <c r="G28" s="2378"/>
      <c r="H28" s="967">
        <v>0</v>
      </c>
      <c r="I28" s="967">
        <v>0</v>
      </c>
      <c r="J28" s="2379"/>
    </row>
    <row r="29" spans="1:10" ht="99" customHeight="1" x14ac:dyDescent="0.25">
      <c r="A29" s="2376"/>
      <c r="B29" s="2377"/>
      <c r="C29" s="668" t="s">
        <v>19</v>
      </c>
      <c r="D29" s="967">
        <v>0</v>
      </c>
      <c r="E29" s="967">
        <v>0</v>
      </c>
      <c r="F29" s="967">
        <v>0</v>
      </c>
      <c r="G29" s="2378"/>
      <c r="H29" s="967">
        <v>0</v>
      </c>
      <c r="I29" s="967">
        <v>0</v>
      </c>
      <c r="J29" s="2379"/>
    </row>
    <row r="30" spans="1:10" ht="23.25" customHeight="1" x14ac:dyDescent="0.25">
      <c r="A30" s="2380"/>
      <c r="B30" s="1324" t="s">
        <v>47</v>
      </c>
      <c r="C30" s="669" t="s">
        <v>15</v>
      </c>
      <c r="D30" s="980">
        <f>D31</f>
        <v>4967</v>
      </c>
      <c r="E30" s="980">
        <f>E31</f>
        <v>3662.3</v>
      </c>
      <c r="F30" s="980">
        <f>E30/D30*100</f>
        <v>73.732635393597747</v>
      </c>
      <c r="G30" s="1228"/>
      <c r="H30" s="980">
        <f>H31</f>
        <v>3662.3</v>
      </c>
      <c r="I30" s="980">
        <f>H30/D30*100</f>
        <v>73.732635393597747</v>
      </c>
      <c r="J30" s="1229"/>
    </row>
    <row r="31" spans="1:10" ht="93.75" x14ac:dyDescent="0.25">
      <c r="A31" s="2381"/>
      <c r="B31" s="1325"/>
      <c r="C31" s="669" t="s">
        <v>19</v>
      </c>
      <c r="D31" s="980">
        <f>D11+D24</f>
        <v>4967</v>
      </c>
      <c r="E31" s="980">
        <f>E11+E24</f>
        <v>3662.3</v>
      </c>
      <c r="F31" s="980">
        <f t="shared" ref="F31" si="3">E31/D31*100</f>
        <v>73.732635393597747</v>
      </c>
      <c r="G31" s="1228"/>
      <c r="H31" s="980">
        <f>H11+H24</f>
        <v>3662.3</v>
      </c>
      <c r="I31" s="980">
        <f t="shared" ref="I31:I32" si="4">H31/D31*100</f>
        <v>73.732635393597747</v>
      </c>
      <c r="J31" s="1229"/>
    </row>
    <row r="32" spans="1:10" ht="18.75" x14ac:dyDescent="0.25">
      <c r="A32" s="2374"/>
      <c r="B32" s="1355" t="s">
        <v>23</v>
      </c>
      <c r="C32" s="669" t="s">
        <v>15</v>
      </c>
      <c r="D32" s="980">
        <f>D33</f>
        <v>4967</v>
      </c>
      <c r="E32" s="980">
        <f>E33</f>
        <v>3662.3</v>
      </c>
      <c r="F32" s="980">
        <f>E32/D32*100</f>
        <v>73.732635393597747</v>
      </c>
      <c r="G32" s="2375"/>
      <c r="H32" s="980">
        <f>H33</f>
        <v>3662.3</v>
      </c>
      <c r="I32" s="980">
        <f t="shared" si="4"/>
        <v>73.732635393597747</v>
      </c>
      <c r="J32" s="2375"/>
    </row>
    <row r="33" spans="1:10" ht="93.75" x14ac:dyDescent="0.25">
      <c r="A33" s="2374"/>
      <c r="B33" s="1355"/>
      <c r="C33" s="669" t="s">
        <v>19</v>
      </c>
      <c r="D33" s="980">
        <f>D31</f>
        <v>4967</v>
      </c>
      <c r="E33" s="980">
        <f>E31</f>
        <v>3662.3</v>
      </c>
      <c r="F33" s="980">
        <f t="shared" ref="F33" si="5">E33/D33*100</f>
        <v>73.732635393597747</v>
      </c>
      <c r="G33" s="2375"/>
      <c r="H33" s="980">
        <f>H31</f>
        <v>3662.3</v>
      </c>
      <c r="I33" s="980">
        <f>H33/D33*100</f>
        <v>73.732635393597747</v>
      </c>
      <c r="J33" s="2375"/>
    </row>
    <row r="34" spans="1:10" ht="18.75" x14ac:dyDescent="0.25">
      <c r="A34" s="148"/>
      <c r="B34" s="338"/>
      <c r="C34" s="338"/>
      <c r="D34" s="148"/>
      <c r="E34" s="148"/>
      <c r="F34" s="148"/>
      <c r="G34" s="338"/>
      <c r="H34" s="148"/>
      <c r="I34" s="148"/>
      <c r="J34" s="338"/>
    </row>
  </sheetData>
  <mergeCells count="29">
    <mergeCell ref="A8:A12"/>
    <mergeCell ref="B8:B12"/>
    <mergeCell ref="G8:G12"/>
    <mergeCell ref="J8:J12"/>
    <mergeCell ref="A1:J1"/>
    <mergeCell ref="A2:J2"/>
    <mergeCell ref="A3:J3"/>
    <mergeCell ref="A4:J4"/>
    <mergeCell ref="A7:J7"/>
    <mergeCell ref="A13:A17"/>
    <mergeCell ref="B13:B17"/>
    <mergeCell ref="G13:G16"/>
    <mergeCell ref="J13:J16"/>
    <mergeCell ref="A21:A25"/>
    <mergeCell ref="B21:B25"/>
    <mergeCell ref="G21:G22"/>
    <mergeCell ref="J21:J22"/>
    <mergeCell ref="G23:G25"/>
    <mergeCell ref="J23:J25"/>
    <mergeCell ref="A32:A33"/>
    <mergeCell ref="B32:B33"/>
    <mergeCell ref="G32:G33"/>
    <mergeCell ref="J32:J33"/>
    <mergeCell ref="A26:A29"/>
    <mergeCell ref="B26:B29"/>
    <mergeCell ref="G26:G29"/>
    <mergeCell ref="J26:J29"/>
    <mergeCell ref="A30:A31"/>
    <mergeCell ref="B30:B31"/>
  </mergeCells>
  <pageMargins left="0.78740157480314965" right="0.39370078740157483" top="0.78740157480314965" bottom="0.78740157480314965" header="0.39370078740157483" footer="0.39370078740157483"/>
  <pageSetup paperSize="9" scale="62" firstPageNumber="217" fitToWidth="0" fitToHeight="0" orientation="landscape" useFirstPageNumber="1" r:id="rId1"/>
  <headerFooter>
    <oddFooter>&amp;R&amp;"Times New Roman,обычный"&amp;14&amp;P</oddFooter>
  </headerFooter>
  <rowBreaks count="1" manualBreakCount="1">
    <brk id="25"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35</vt:i4>
      </vt:variant>
    </vt:vector>
  </HeadingPairs>
  <TitlesOfParts>
    <vt:vector size="57" baseType="lpstr">
      <vt:lpstr>содержание</vt:lpstr>
      <vt:lpstr>сводная </vt:lpstr>
      <vt:lpstr>здрав</vt:lpstr>
      <vt:lpstr>культура </vt:lpstr>
      <vt:lpstr>образование </vt:lpstr>
      <vt:lpstr>соцзащита </vt:lpstr>
      <vt:lpstr>спорт </vt:lpstr>
      <vt:lpstr>сел.х-во </vt:lpstr>
      <vt:lpstr>экология </vt:lpstr>
      <vt:lpstr>Безопасность</vt:lpstr>
      <vt:lpstr>Жилище </vt:lpstr>
      <vt:lpstr>РИИиЭ </vt:lpstr>
      <vt:lpstr>Предпринимательство </vt:lpstr>
      <vt:lpstr>Упр.имущ.и фин.  </vt:lpstr>
      <vt:lpstr>Разв.инст.гражд.общ.</vt:lpstr>
      <vt:lpstr>ДТК </vt:lpstr>
      <vt:lpstr>Цифр.мун.обр.</vt:lpstr>
      <vt:lpstr>Архитектура</vt:lpstr>
      <vt:lpstr>ФСКГС </vt:lpstr>
      <vt:lpstr>строительство </vt:lpstr>
      <vt:lpstr>объекты </vt:lpstr>
      <vt:lpstr>Переселение </vt:lpstr>
      <vt:lpstr>Архитектура!Заголовки_для_печати</vt:lpstr>
      <vt:lpstr>Безопасность!Заголовки_для_печати</vt:lpstr>
      <vt:lpstr>'ДТК '!Заголовки_для_печати</vt:lpstr>
      <vt:lpstr>'Жилище '!Заголовки_для_печати</vt:lpstr>
      <vt:lpstr>здрав!Заголовки_для_печати</vt:lpstr>
      <vt:lpstr>'культура '!Заголовки_для_печати</vt:lpstr>
      <vt:lpstr>'образование '!Заголовки_для_печати</vt:lpstr>
      <vt:lpstr>'объекты '!Заголовки_для_печати</vt:lpstr>
      <vt:lpstr>'Переселение '!Заголовки_для_печати</vt:lpstr>
      <vt:lpstr>'Предпринимательство '!Заголовки_для_печати</vt:lpstr>
      <vt:lpstr>Разв.инст.гражд.общ.!Заголовки_для_печати</vt:lpstr>
      <vt:lpstr>'РИИиЭ '!Заголовки_для_печати</vt:lpstr>
      <vt:lpstr>'сводная '!Заголовки_для_печати</vt:lpstr>
      <vt:lpstr>'сел.х-во '!Заголовки_для_печати</vt:lpstr>
      <vt:lpstr>содержание!Заголовки_для_печати</vt:lpstr>
      <vt:lpstr>'соцзащита '!Заголовки_для_печати</vt:lpstr>
      <vt:lpstr>'спорт '!Заголовки_для_печати</vt:lpstr>
      <vt:lpstr>'строительство '!Заголовки_для_печати</vt:lpstr>
      <vt:lpstr>'Упр.имущ.и фин.  '!Заголовки_для_печати</vt:lpstr>
      <vt:lpstr>'ФСКГС '!Заголовки_для_печати</vt:lpstr>
      <vt:lpstr>Цифр.мун.обр.!Заголовки_для_печати</vt:lpstr>
      <vt:lpstr>'экология '!Заголовки_для_печати</vt:lpstr>
      <vt:lpstr>'ДТК '!Область_печати</vt:lpstr>
      <vt:lpstr>'Жилище '!Область_печати</vt:lpstr>
      <vt:lpstr>здрав!Область_печати</vt:lpstr>
      <vt:lpstr>'образование '!Область_печати</vt:lpstr>
      <vt:lpstr>'Переселение '!Область_печати</vt:lpstr>
      <vt:lpstr>'Предпринимательство '!Область_печати</vt:lpstr>
      <vt:lpstr>'РИИиЭ '!Область_печати</vt:lpstr>
      <vt:lpstr>'сводная '!Область_печати</vt:lpstr>
      <vt:lpstr>'сел.х-во '!Область_печати</vt:lpstr>
      <vt:lpstr>'соцзащита '!Область_печати</vt:lpstr>
      <vt:lpstr>'строительство '!Область_печати</vt:lpstr>
      <vt:lpstr>'ФСКГС '!Область_печати</vt:lpstr>
      <vt:lpstr>'экология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2022-11-17T07:33:10Z</dcterms:modified>
</cp:coreProperties>
</file>